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현재_통합_문서"/>
  <xr:revisionPtr revIDLastSave="0" documentId="13_ncr:1_{5F93BBA1-7A93-4D96-B166-61A4A3C4F7E0}" xr6:coauthVersionLast="47" xr6:coauthVersionMax="47" xr10:uidLastSave="{00000000-0000-0000-0000-000000000000}"/>
  <bookViews>
    <workbookView xWindow="28680" yWindow="-120" windowWidth="29040" windowHeight="15840" tabRatio="908" xr2:uid="{00000000-000D-0000-FFFF-FFFF00000000}"/>
  </bookViews>
  <sheets>
    <sheet name="16-국민연금가입자" sheetId="58" r:id="rId1"/>
    <sheet name="17-국민연금급여지급현황" sheetId="57" r:id="rId2"/>
    <sheet name="18-노인여가복지시설" sheetId="73" r:id="rId3"/>
    <sheet name="19-노인주거복지시설" sheetId="74" r:id="rId4"/>
    <sheet name="20-노인의료복지시설" sheetId="76" r:id="rId5"/>
    <sheet name="21-재가노인복지시설" sheetId="70" r:id="rId6"/>
    <sheet name="22-국민기초생활보장수급자" sheetId="25" r:id="rId7"/>
    <sheet name="23-기초연금 수급자 수" sheetId="77" r:id="rId8"/>
    <sheet name="24-여성복지시설" sheetId="65" r:id="rId9"/>
    <sheet name="25-여성폭력 상담" sheetId="66" r:id="rId10"/>
    <sheet name="26-아동복지시설" sheetId="80" r:id="rId11"/>
    <sheet name="27-장애인 거주시설 수 및 입소현황" sheetId="81" r:id="rId12"/>
    <sheet name="28-장애인등록현황" sheetId="82" r:id="rId13"/>
    <sheet name="29.헌혈사업실적" sheetId="83" r:id="rId14"/>
    <sheet name="30-어린이집" sheetId="84" r:id="rId15"/>
    <sheet name="31-사회복지자원봉사자현황" sheetId="85" r:id="rId16"/>
  </sheets>
  <definedNames>
    <definedName name="Document_array" localSheetId="2">{"Book1","2009년 이웃돕기성금모금 현황(게시).xls"}</definedName>
    <definedName name="Document_array" localSheetId="3">{"Book1","2009년 이웃돕기성금모금 현황(게시).xls"}</definedName>
    <definedName name="Document_array" localSheetId="4">{"Book1","2009년 이웃돕기성금모금 현황(게시).xls"}</definedName>
    <definedName name="Document_array" localSheetId="5">{"Book1","2009년 이웃돕기성금모금 현황(게시).xls"}</definedName>
    <definedName name="Document_array" localSheetId="10">{"Book1","참석및불참명단(5월).xls"}</definedName>
    <definedName name="Document_array" localSheetId="11">{"Book1","참석및불참명단(5월).xls"}</definedName>
    <definedName name="Document_array" localSheetId="12">{"Book1","참석및불참명단(5월).xls"}</definedName>
    <definedName name="Document_array" localSheetId="13">{"Book1","참석및불참명단(5월).xls"}</definedName>
    <definedName name="Document_array" localSheetId="14">{"Book1","참석및불참명단(5월).xls"}</definedName>
    <definedName name="Document_array" localSheetId="15">{"Book1","참석및불참명단(5월).xls"}</definedName>
    <definedName name="Document_array">{"Book1","2009년 이웃돕기성금모금 현황(게시).xls"}</definedName>
    <definedName name="_xlnm.Print_Area" localSheetId="1">'17-국민연금급여지급현황'!$A$1:$AD$21</definedName>
    <definedName name="_xlnm.Print_Area" localSheetId="2">'18-노인여가복지시설'!$A$1:$J$55</definedName>
    <definedName name="_xlnm.Print_Area" localSheetId="4">'20-노인의료복지시설'!$A$1:$AA$20</definedName>
    <definedName name="_xlnm.Print_Area" localSheetId="5">'21-재가노인복지시설'!$A$1:$AI$17</definedName>
    <definedName name="_xlnm.Print_Area" localSheetId="6">'22-국민기초생활보장수급자'!$A$1:$S$54</definedName>
    <definedName name="_xlnm.Print_Area" localSheetId="7">'23-기초연금 수급자 수'!$A$1:$AC$15</definedName>
    <definedName name="_xlnm.Print_Area" localSheetId="8">'24-여성복지시설'!$A$1:$AX$21</definedName>
    <definedName name="_xlnm.Print_Area" localSheetId="9">'25-여성폭력 상담'!$A$1:$AL$30</definedName>
    <definedName name="_xlnm.Print_Area" localSheetId="10">'26-아동복지시설'!#REF!</definedName>
    <definedName name="_xlnm.Print_Area" localSheetId="11">'27-장애인 거주시설 수 및 입소현황'!$A$1:$AA$23</definedName>
    <definedName name="_xlnm.Print_Area" localSheetId="12">'28-장애인등록현황'!$A$1:$Z$58</definedName>
    <definedName name="_xlnm.Print_Area" localSheetId="13">'29.헌혈사업실적'!$A$1:$AS$17</definedName>
    <definedName name="_xlnm.Print_Area" localSheetId="14">'30-어린이집'!$A$1:$S$58</definedName>
    <definedName name="_xlnm.Print_Area" localSheetId="15">'31-사회복지자원봉사자현황'!$A$1:$Y$16</definedName>
    <definedName name="강남욱" localSheetId="2">{"Book1","2008년 9월활동보조 판정표.xls"}</definedName>
    <definedName name="강남욱" localSheetId="3">{"Book1","2008년 9월활동보조 판정표.xls"}</definedName>
    <definedName name="강남욱" localSheetId="4">{"Book1","2008년 9월활동보조 판정표.xls"}</definedName>
    <definedName name="강남욱" localSheetId="5">{"Book1","2008년 9월활동보조 판정표.xls"}</definedName>
    <definedName name="강남욱" localSheetId="10">{"Book1","2008년 9월활동보조 판정표.xls"}</definedName>
    <definedName name="강남욱" localSheetId="11">{"Book1","2008년 9월활동보조 판정표.xls"}</definedName>
    <definedName name="강남욱" localSheetId="12">{"Book1","2008년 9월활동보조 판정표.xls"}</definedName>
    <definedName name="강남욱" localSheetId="13">{"Book1","2008년 9월활동보조 판정표.xls"}</definedName>
    <definedName name="강남욱" localSheetId="14">{"Book1","2008년 9월활동보조 판정표.xls"}</definedName>
    <definedName name="강남욱" localSheetId="15">{"Book1","2008년 9월활동보조 판정표.xls"}</definedName>
    <definedName name="강남욱">{"Book1","2008년 9월활동보조 판정표.xls"}</definedName>
    <definedName name="ㅇㅇㅇ" localSheetId="11">{"Book1","2008년 9월활동보조 판정표.xls"}</definedName>
    <definedName name="ㅇㅇㅇ" localSheetId="12">{"Book1","2008년 9월활동보조 판정표.xls"}</definedName>
    <definedName name="ㅇㅇㅇ" localSheetId="13">{"Book1","2008년 9월활동보조 판정표.xls"}</definedName>
    <definedName name="ㅇㅇㅇ" localSheetId="14">{"Book1","2008년 9월활동보조 판정표.xls"}</definedName>
    <definedName name="ㅇㅇㅇ" localSheetId="15">{"Book1","2008년 9월활동보조 판정표.xls"}</definedName>
    <definedName name="ㅇㅇㅇ">{"Book1","2008년 9월활동보조 판정표.xls"}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84" l="1"/>
  <c r="K53" i="84"/>
  <c r="K52" i="84"/>
  <c r="K51" i="84"/>
  <c r="K50" i="84"/>
  <c r="K48" i="84"/>
  <c r="K47" i="84"/>
  <c r="K46" i="84"/>
  <c r="K45" i="84"/>
  <c r="K44" i="84"/>
  <c r="K42" i="84"/>
  <c r="K41" i="84"/>
  <c r="K40" i="84"/>
  <c r="K39" i="84"/>
  <c r="K36" i="84"/>
  <c r="K35" i="84"/>
  <c r="K34" i="84"/>
  <c r="K33" i="84"/>
  <c r="K32" i="84"/>
  <c r="K30" i="84"/>
  <c r="K29" i="84"/>
  <c r="K28" i="84"/>
  <c r="K27" i="84"/>
  <c r="K25" i="84"/>
  <c r="K24" i="84"/>
  <c r="K23" i="84"/>
  <c r="K22" i="84"/>
  <c r="K20" i="84"/>
  <c r="K19" i="84"/>
  <c r="K18" i="84"/>
  <c r="K17" i="84"/>
  <c r="D14" i="85"/>
  <c r="C14" i="85"/>
  <c r="V14" i="85"/>
  <c r="S14" i="85"/>
  <c r="P14" i="85"/>
  <c r="L14" i="85"/>
  <c r="I14" i="85"/>
  <c r="F14" i="85"/>
  <c r="N14" i="83" l="1"/>
  <c r="O20" i="81"/>
  <c r="D17" i="81"/>
  <c r="E17" i="81"/>
  <c r="F17" i="81"/>
  <c r="G20" i="81"/>
  <c r="C20" i="81"/>
  <c r="B13" i="25"/>
  <c r="B14" i="25"/>
  <c r="B15" i="25"/>
  <c r="B17" i="25"/>
  <c r="B18" i="25"/>
  <c r="B19" i="25"/>
  <c r="B20" i="25"/>
  <c r="B22" i="25"/>
  <c r="B23" i="25"/>
  <c r="B24" i="25"/>
  <c r="B25" i="25"/>
  <c r="B27" i="25"/>
  <c r="B28" i="25"/>
  <c r="B29" i="25"/>
  <c r="B30" i="25"/>
  <c r="B31" i="25"/>
  <c r="E16" i="57" l="1"/>
  <c r="C16" i="57" s="1"/>
  <c r="H13" i="70"/>
  <c r="I13" i="70"/>
  <c r="N19" i="66"/>
  <c r="O19" i="66"/>
  <c r="P19" i="66"/>
  <c r="Q19" i="66"/>
  <c r="M19" i="66"/>
  <c r="C19" i="66"/>
  <c r="B19" i="66"/>
  <c r="AF16" i="65"/>
  <c r="AE16" i="65"/>
  <c r="AD16" i="65"/>
  <c r="AC17" i="65"/>
  <c r="AC16" i="65"/>
  <c r="E14" i="85" l="1"/>
  <c r="B14" i="85"/>
  <c r="B54" i="84"/>
  <c r="B53" i="84"/>
  <c r="B52" i="84"/>
  <c r="B51" i="84"/>
  <c r="B50" i="84"/>
  <c r="B48" i="84"/>
  <c r="B47" i="84"/>
  <c r="B46" i="84"/>
  <c r="B45" i="84"/>
  <c r="B44" i="84"/>
  <c r="B42" i="84"/>
  <c r="B41" i="84"/>
  <c r="B40" i="84"/>
  <c r="B39" i="84"/>
  <c r="R38" i="84"/>
  <c r="Q38" i="84"/>
  <c r="P38" i="84"/>
  <c r="O38" i="84"/>
  <c r="N38" i="84"/>
  <c r="M38" i="84"/>
  <c r="L38" i="84"/>
  <c r="K38" i="84"/>
  <c r="I38" i="84"/>
  <c r="H38" i="84"/>
  <c r="G38" i="84"/>
  <c r="F38" i="84"/>
  <c r="E38" i="84"/>
  <c r="D38" i="84"/>
  <c r="C38" i="84"/>
  <c r="B36" i="84"/>
  <c r="B35" i="84"/>
  <c r="B34" i="84"/>
  <c r="B33" i="84"/>
  <c r="B32" i="84"/>
  <c r="B30" i="84"/>
  <c r="B29" i="84"/>
  <c r="B28" i="84"/>
  <c r="B27" i="84"/>
  <c r="B25" i="84"/>
  <c r="B24" i="84"/>
  <c r="B23" i="84"/>
  <c r="B22" i="84"/>
  <c r="B20" i="84"/>
  <c r="B19" i="84"/>
  <c r="B18" i="84"/>
  <c r="B17" i="84"/>
  <c r="R16" i="84"/>
  <c r="Q16" i="84"/>
  <c r="P16" i="84"/>
  <c r="O16" i="84"/>
  <c r="N16" i="84"/>
  <c r="M16" i="84"/>
  <c r="L16" i="84"/>
  <c r="K16" i="84"/>
  <c r="I16" i="84"/>
  <c r="H16" i="84"/>
  <c r="G16" i="84"/>
  <c r="F16" i="84"/>
  <c r="E16" i="84"/>
  <c r="D16" i="84"/>
  <c r="C16" i="84"/>
  <c r="B54" i="82"/>
  <c r="B53" i="82"/>
  <c r="B52" i="82"/>
  <c r="B51" i="82"/>
  <c r="B50" i="82"/>
  <c r="B48" i="82"/>
  <c r="B47" i="82"/>
  <c r="B46" i="82"/>
  <c r="B45" i="82"/>
  <c r="B44" i="82"/>
  <c r="B42" i="82"/>
  <c r="B41" i="82"/>
  <c r="B40" i="82"/>
  <c r="B39" i="82"/>
  <c r="Y38" i="82"/>
  <c r="X38" i="82"/>
  <c r="W38" i="82"/>
  <c r="V38" i="82"/>
  <c r="T38" i="82"/>
  <c r="S38" i="82"/>
  <c r="R38" i="82"/>
  <c r="Q38" i="82"/>
  <c r="P38" i="82"/>
  <c r="M38" i="82"/>
  <c r="L38" i="82"/>
  <c r="K38" i="82"/>
  <c r="J38" i="82"/>
  <c r="I38" i="82"/>
  <c r="G38" i="82"/>
  <c r="F38" i="82"/>
  <c r="E38" i="82"/>
  <c r="D38" i="82"/>
  <c r="C38" i="82"/>
  <c r="B36" i="82"/>
  <c r="B35" i="82"/>
  <c r="B34" i="82"/>
  <c r="B33" i="82"/>
  <c r="B32" i="82"/>
  <c r="B30" i="82"/>
  <c r="B29" i="82"/>
  <c r="B28" i="82"/>
  <c r="B27" i="82"/>
  <c r="B25" i="82"/>
  <c r="B24" i="82"/>
  <c r="B23" i="82"/>
  <c r="B22" i="82"/>
  <c r="B20" i="82"/>
  <c r="B19" i="82"/>
  <c r="B18" i="82"/>
  <c r="B17" i="82"/>
  <c r="Y16" i="82"/>
  <c r="X16" i="82"/>
  <c r="X15" i="82" s="1"/>
  <c r="W16" i="82"/>
  <c r="W15" i="82" s="1"/>
  <c r="V16" i="82"/>
  <c r="V15" i="82" s="1"/>
  <c r="T16" i="82"/>
  <c r="S16" i="82"/>
  <c r="R16" i="82"/>
  <c r="Q16" i="82"/>
  <c r="Q15" i="82" s="1"/>
  <c r="P16" i="82"/>
  <c r="P15" i="82" s="1"/>
  <c r="M16" i="82"/>
  <c r="L16" i="82"/>
  <c r="L15" i="82" s="1"/>
  <c r="K16" i="82"/>
  <c r="K15" i="82" s="1"/>
  <c r="J16" i="82"/>
  <c r="I16" i="82"/>
  <c r="I15" i="82" s="1"/>
  <c r="G16" i="82"/>
  <c r="G15" i="82" s="1"/>
  <c r="F16" i="82"/>
  <c r="F15" i="82" s="1"/>
  <c r="E16" i="82"/>
  <c r="E15" i="82" s="1"/>
  <c r="D16" i="82"/>
  <c r="C16" i="82"/>
  <c r="Y15" i="82"/>
  <c r="J15" i="82"/>
  <c r="O19" i="81"/>
  <c r="G19" i="81"/>
  <c r="C19" i="81"/>
  <c r="O18" i="81"/>
  <c r="G18" i="81"/>
  <c r="C18" i="81"/>
  <c r="Z17" i="81"/>
  <c r="Z16" i="81" s="1"/>
  <c r="Y17" i="81"/>
  <c r="Y16" i="81" s="1"/>
  <c r="X17" i="81"/>
  <c r="X16" i="81" s="1"/>
  <c r="W17" i="81"/>
  <c r="W16" i="81" s="1"/>
  <c r="V17" i="81"/>
  <c r="U17" i="81"/>
  <c r="T17" i="81"/>
  <c r="S17" i="81"/>
  <c r="S16" i="81" s="1"/>
  <c r="R17" i="81"/>
  <c r="R16" i="81" s="1"/>
  <c r="Q17" i="81"/>
  <c r="Q16" i="81" s="1"/>
  <c r="P17" i="81"/>
  <c r="P16" i="81" s="1"/>
  <c r="M17" i="81"/>
  <c r="M16" i="81" s="1"/>
  <c r="L17" i="81"/>
  <c r="L16" i="81" s="1"/>
  <c r="K17" i="81"/>
  <c r="K16" i="81" s="1"/>
  <c r="J17" i="81"/>
  <c r="J16" i="81" s="1"/>
  <c r="I17" i="81"/>
  <c r="I16" i="81" s="1"/>
  <c r="H17" i="81"/>
  <c r="H16" i="81" s="1"/>
  <c r="V16" i="81"/>
  <c r="U16" i="81"/>
  <c r="T16" i="81"/>
  <c r="F16" i="81"/>
  <c r="E16" i="81"/>
  <c r="D16" i="81"/>
  <c r="B16" i="81"/>
  <c r="E21" i="80"/>
  <c r="D21" i="80"/>
  <c r="C21" i="80"/>
  <c r="B21" i="80"/>
  <c r="E20" i="80"/>
  <c r="D20" i="80"/>
  <c r="D19" i="80" s="1"/>
  <c r="C20" i="80"/>
  <c r="B20" i="80"/>
  <c r="B19" i="80" s="1"/>
  <c r="V19" i="80"/>
  <c r="U19" i="80"/>
  <c r="T19" i="80"/>
  <c r="S19" i="80"/>
  <c r="R19" i="80"/>
  <c r="Q19" i="80"/>
  <c r="Q16" i="80" s="1"/>
  <c r="P19" i="80"/>
  <c r="P16" i="80" s="1"/>
  <c r="O19" i="80"/>
  <c r="N19" i="80"/>
  <c r="M19" i="80"/>
  <c r="K19" i="80"/>
  <c r="J19" i="80"/>
  <c r="I19" i="80"/>
  <c r="H19" i="80"/>
  <c r="G19" i="80"/>
  <c r="F19" i="80"/>
  <c r="E19" i="80"/>
  <c r="E18" i="80"/>
  <c r="E17" i="80" s="1"/>
  <c r="E16" i="80" s="1"/>
  <c r="D18" i="80"/>
  <c r="D17" i="80" s="1"/>
  <c r="C18" i="80"/>
  <c r="C17" i="80" s="1"/>
  <c r="B18" i="80"/>
  <c r="B17" i="80" s="1"/>
  <c r="V17" i="80"/>
  <c r="U17" i="80"/>
  <c r="U16" i="80" s="1"/>
  <c r="T17" i="80"/>
  <c r="S17" i="80"/>
  <c r="S16" i="80" s="1"/>
  <c r="R17" i="80"/>
  <c r="Q17" i="80"/>
  <c r="P17" i="80"/>
  <c r="O17" i="80"/>
  <c r="O16" i="80" s="1"/>
  <c r="N17" i="80"/>
  <c r="N16" i="80" s="1"/>
  <c r="M17" i="80"/>
  <c r="K17" i="80"/>
  <c r="J17" i="80"/>
  <c r="I17" i="80"/>
  <c r="I16" i="80" s="1"/>
  <c r="H17" i="80"/>
  <c r="H16" i="80" s="1"/>
  <c r="G17" i="80"/>
  <c r="G16" i="80" s="1"/>
  <c r="F17" i="80"/>
  <c r="F16" i="80" s="1"/>
  <c r="AV15" i="65"/>
  <c r="AU15" i="65"/>
  <c r="AS15" i="65"/>
  <c r="AR15" i="65"/>
  <c r="AP15" i="65"/>
  <c r="AO15" i="65"/>
  <c r="AK15" i="65"/>
  <c r="AI15" i="65"/>
  <c r="AH15" i="65"/>
  <c r="Z15" i="65"/>
  <c r="Y15" i="65"/>
  <c r="X15" i="65"/>
  <c r="W15" i="65"/>
  <c r="U15" i="65"/>
  <c r="T15" i="65"/>
  <c r="S15" i="65"/>
  <c r="H16" i="65"/>
  <c r="D16" i="65" s="1"/>
  <c r="P15" i="65"/>
  <c r="M15" i="65"/>
  <c r="J15" i="65"/>
  <c r="AQ15" i="65"/>
  <c r="AN15" i="65"/>
  <c r="AM15" i="65"/>
  <c r="AL15" i="65"/>
  <c r="L15" i="65"/>
  <c r="Z14" i="77"/>
  <c r="W14" i="77"/>
  <c r="J14" i="77"/>
  <c r="B14" i="77"/>
  <c r="Z13" i="77"/>
  <c r="W13" i="77"/>
  <c r="J13" i="77"/>
  <c r="B13" i="77"/>
  <c r="Q12" i="77"/>
  <c r="N12" i="77"/>
  <c r="G12" i="77"/>
  <c r="D12" i="77"/>
  <c r="G49" i="25"/>
  <c r="E49" i="25"/>
  <c r="D49" i="25"/>
  <c r="B49" i="25"/>
  <c r="G48" i="25"/>
  <c r="E48" i="25"/>
  <c r="D48" i="25"/>
  <c r="B48" i="25"/>
  <c r="G47" i="25"/>
  <c r="E47" i="25"/>
  <c r="D47" i="25"/>
  <c r="B47" i="25"/>
  <c r="G46" i="25"/>
  <c r="E46" i="25"/>
  <c r="D46" i="25"/>
  <c r="B46" i="25"/>
  <c r="G45" i="25"/>
  <c r="E45" i="25"/>
  <c r="D45" i="25"/>
  <c r="B45" i="25"/>
  <c r="G43" i="25"/>
  <c r="E43" i="25"/>
  <c r="D43" i="25"/>
  <c r="C43" i="25" s="1"/>
  <c r="B43" i="25"/>
  <c r="G42" i="25"/>
  <c r="E42" i="25"/>
  <c r="D42" i="25"/>
  <c r="B42" i="25"/>
  <c r="G41" i="25"/>
  <c r="E41" i="25"/>
  <c r="D41" i="25"/>
  <c r="B41" i="25"/>
  <c r="G40" i="25"/>
  <c r="E40" i="25"/>
  <c r="D40" i="25"/>
  <c r="C40" i="25" s="1"/>
  <c r="B40" i="25"/>
  <c r="G39" i="25"/>
  <c r="E39" i="25"/>
  <c r="D39" i="25"/>
  <c r="B39" i="25"/>
  <c r="G37" i="25"/>
  <c r="E37" i="25"/>
  <c r="D37" i="25"/>
  <c r="B37" i="25"/>
  <c r="G36" i="25"/>
  <c r="E36" i="25"/>
  <c r="D36" i="25"/>
  <c r="C36" i="25" s="1"/>
  <c r="B36" i="25"/>
  <c r="G35" i="25"/>
  <c r="E35" i="25"/>
  <c r="D35" i="25"/>
  <c r="B35" i="25"/>
  <c r="G34" i="25"/>
  <c r="E34" i="25"/>
  <c r="D34" i="25"/>
  <c r="B34" i="25"/>
  <c r="I33" i="25"/>
  <c r="H33" i="25"/>
  <c r="F33" i="25"/>
  <c r="G31" i="25"/>
  <c r="E31" i="25"/>
  <c r="D31" i="25"/>
  <c r="G30" i="25"/>
  <c r="E30" i="25"/>
  <c r="D30" i="25"/>
  <c r="G29" i="25"/>
  <c r="E29" i="25"/>
  <c r="D29" i="25"/>
  <c r="G28" i="25"/>
  <c r="E28" i="25"/>
  <c r="D28" i="25"/>
  <c r="G27" i="25"/>
  <c r="E27" i="25"/>
  <c r="D27" i="25"/>
  <c r="G25" i="25"/>
  <c r="E25" i="25"/>
  <c r="D25" i="25"/>
  <c r="G24" i="25"/>
  <c r="E24" i="25"/>
  <c r="D24" i="25"/>
  <c r="G23" i="25"/>
  <c r="E23" i="25"/>
  <c r="D23" i="25"/>
  <c r="G22" i="25"/>
  <c r="E22" i="25"/>
  <c r="D22" i="25"/>
  <c r="G20" i="25"/>
  <c r="E20" i="25"/>
  <c r="D20" i="25"/>
  <c r="G19" i="25"/>
  <c r="E19" i="25"/>
  <c r="D19" i="25"/>
  <c r="G18" i="25"/>
  <c r="E18" i="25"/>
  <c r="D18" i="25"/>
  <c r="G17" i="25"/>
  <c r="E17" i="25"/>
  <c r="D17" i="25"/>
  <c r="G15" i="25"/>
  <c r="E15" i="25"/>
  <c r="D15" i="25"/>
  <c r="G14" i="25"/>
  <c r="E14" i="25"/>
  <c r="D14" i="25"/>
  <c r="G13" i="25"/>
  <c r="E13" i="25"/>
  <c r="D13" i="25"/>
  <c r="G12" i="25"/>
  <c r="E12" i="25"/>
  <c r="D12" i="25"/>
  <c r="B12" i="25"/>
  <c r="I11" i="25"/>
  <c r="H11" i="25"/>
  <c r="H10" i="25" s="1"/>
  <c r="F11" i="25"/>
  <c r="E15" i="70"/>
  <c r="D15" i="70"/>
  <c r="C15" i="70"/>
  <c r="B15" i="70"/>
  <c r="E14" i="70"/>
  <c r="D14" i="70"/>
  <c r="C14" i="70"/>
  <c r="B14" i="70"/>
  <c r="AH13" i="70"/>
  <c r="AG13" i="70"/>
  <c r="AF13" i="70"/>
  <c r="AE13" i="70"/>
  <c r="AD13" i="70"/>
  <c r="AC13" i="70"/>
  <c r="AA13" i="70"/>
  <c r="Z13" i="70"/>
  <c r="Y13" i="70"/>
  <c r="W13" i="70"/>
  <c r="V13" i="70"/>
  <c r="U13" i="70"/>
  <c r="S13" i="70"/>
  <c r="Q13" i="70"/>
  <c r="P13" i="70"/>
  <c r="O13" i="70"/>
  <c r="N13" i="70"/>
  <c r="M13" i="70"/>
  <c r="L13" i="70"/>
  <c r="K13" i="70"/>
  <c r="J13" i="70"/>
  <c r="F13" i="70"/>
  <c r="X18" i="76"/>
  <c r="U18" i="76"/>
  <c r="P18" i="76"/>
  <c r="F18" i="76"/>
  <c r="E18" i="76"/>
  <c r="K16" i="76"/>
  <c r="I18" i="76"/>
  <c r="H18" i="76"/>
  <c r="B18" i="76"/>
  <c r="X17" i="76"/>
  <c r="U17" i="76"/>
  <c r="U16" i="76" s="1"/>
  <c r="P17" i="76"/>
  <c r="L17" i="76"/>
  <c r="I17" i="76"/>
  <c r="I16" i="76" s="1"/>
  <c r="H17" i="76"/>
  <c r="F17" i="76"/>
  <c r="E17" i="76"/>
  <c r="D17" i="76" s="1"/>
  <c r="C17" i="76"/>
  <c r="B17" i="76"/>
  <c r="B16" i="76" s="1"/>
  <c r="Z16" i="76"/>
  <c r="Y16" i="76"/>
  <c r="W16" i="76"/>
  <c r="V16" i="76"/>
  <c r="T16" i="76"/>
  <c r="S16" i="76"/>
  <c r="R16" i="76"/>
  <c r="Q16" i="76"/>
  <c r="N16" i="76"/>
  <c r="J16" i="76"/>
  <c r="AH17" i="74"/>
  <c r="AA17" i="74"/>
  <c r="X17" i="74"/>
  <c r="P17" i="74"/>
  <c r="M17" i="74"/>
  <c r="I17" i="74"/>
  <c r="H17" i="74"/>
  <c r="F17" i="74"/>
  <c r="E17" i="74"/>
  <c r="D17" i="74" s="1"/>
  <c r="C17" i="74"/>
  <c r="B17" i="74"/>
  <c r="AH16" i="74"/>
  <c r="AA16" i="74"/>
  <c r="X16" i="74"/>
  <c r="P16" i="74"/>
  <c r="M16" i="74"/>
  <c r="I16" i="74"/>
  <c r="H16" i="74"/>
  <c r="F16" i="74"/>
  <c r="D16" i="74" s="1"/>
  <c r="E16" i="74"/>
  <c r="C16" i="74"/>
  <c r="B16" i="74"/>
  <c r="D53" i="73"/>
  <c r="B53" i="73"/>
  <c r="D52" i="73"/>
  <c r="B52" i="73"/>
  <c r="D51" i="73"/>
  <c r="B51" i="73"/>
  <c r="D50" i="73"/>
  <c r="B50" i="73"/>
  <c r="D49" i="73"/>
  <c r="B49" i="73"/>
  <c r="D47" i="73"/>
  <c r="B47" i="73"/>
  <c r="D46" i="73"/>
  <c r="B46" i="73"/>
  <c r="D45" i="73"/>
  <c r="B45" i="73"/>
  <c r="D44" i="73"/>
  <c r="B44" i="73"/>
  <c r="D43" i="73"/>
  <c r="B43" i="73"/>
  <c r="D41" i="73"/>
  <c r="B41" i="73"/>
  <c r="D40" i="73"/>
  <c r="B40" i="73"/>
  <c r="D39" i="73"/>
  <c r="B39" i="73"/>
  <c r="D38" i="73"/>
  <c r="B38" i="73"/>
  <c r="I37" i="73"/>
  <c r="H37" i="73"/>
  <c r="F37" i="73"/>
  <c r="E37" i="73"/>
  <c r="C37" i="73"/>
  <c r="D35" i="73"/>
  <c r="B35" i="73"/>
  <c r="D34" i="73"/>
  <c r="B34" i="73"/>
  <c r="D33" i="73"/>
  <c r="B33" i="73"/>
  <c r="D32" i="73"/>
  <c r="B32" i="73"/>
  <c r="D31" i="73"/>
  <c r="B31" i="73"/>
  <c r="D29" i="73"/>
  <c r="B29" i="73"/>
  <c r="D28" i="73"/>
  <c r="B28" i="73"/>
  <c r="D27" i="73"/>
  <c r="B27" i="73"/>
  <c r="D26" i="73"/>
  <c r="B26" i="73"/>
  <c r="D24" i="73"/>
  <c r="B24" i="73"/>
  <c r="D23" i="73"/>
  <c r="B23" i="73"/>
  <c r="D22" i="73"/>
  <c r="B22" i="73"/>
  <c r="D21" i="73"/>
  <c r="B21" i="73"/>
  <c r="D19" i="73"/>
  <c r="B19" i="73"/>
  <c r="D18" i="73"/>
  <c r="B18" i="73"/>
  <c r="D17" i="73"/>
  <c r="B17" i="73"/>
  <c r="D16" i="73"/>
  <c r="B16" i="73"/>
  <c r="I15" i="73"/>
  <c r="H15" i="73"/>
  <c r="F15" i="73"/>
  <c r="E15" i="73"/>
  <c r="C15" i="73"/>
  <c r="C19" i="80" l="1"/>
  <c r="K16" i="80"/>
  <c r="V16" i="80"/>
  <c r="M16" i="80"/>
  <c r="R15" i="82"/>
  <c r="T15" i="82"/>
  <c r="C15" i="82"/>
  <c r="D15" i="82"/>
  <c r="W12" i="77"/>
  <c r="C14" i="25"/>
  <c r="F10" i="25"/>
  <c r="C25" i="25"/>
  <c r="C17" i="25"/>
  <c r="C20" i="25"/>
  <c r="C49" i="25"/>
  <c r="C34" i="25"/>
  <c r="C13" i="25"/>
  <c r="D13" i="70"/>
  <c r="C13" i="70"/>
  <c r="E13" i="70"/>
  <c r="B13" i="70"/>
  <c r="G17" i="74"/>
  <c r="S15" i="82"/>
  <c r="G17" i="81"/>
  <c r="D16" i="80"/>
  <c r="C16" i="80"/>
  <c r="R16" i="80"/>
  <c r="Z12" i="77"/>
  <c r="T14" i="77"/>
  <c r="B12" i="77"/>
  <c r="I10" i="25"/>
  <c r="C18" i="25"/>
  <c r="C29" i="25"/>
  <c r="C12" i="25"/>
  <c r="C15" i="25"/>
  <c r="C19" i="25"/>
  <c r="C23" i="25"/>
  <c r="C35" i="25"/>
  <c r="C39" i="25"/>
  <c r="C46" i="25"/>
  <c r="E11" i="25"/>
  <c r="C37" i="25"/>
  <c r="C31" i="25"/>
  <c r="C42" i="25"/>
  <c r="C22" i="25"/>
  <c r="C27" i="25"/>
  <c r="C41" i="25"/>
  <c r="C45" i="25"/>
  <c r="C48" i="25"/>
  <c r="G18" i="76"/>
  <c r="P16" i="76"/>
  <c r="X16" i="76"/>
  <c r="G17" i="76"/>
  <c r="G16" i="74"/>
  <c r="AG15" i="65"/>
  <c r="AT15" i="65"/>
  <c r="AJ15" i="65"/>
  <c r="AW15" i="65"/>
  <c r="G17" i="65"/>
  <c r="AF17" i="65"/>
  <c r="AF15" i="65" s="1"/>
  <c r="Q15" i="65"/>
  <c r="G16" i="65"/>
  <c r="H17" i="65"/>
  <c r="O15" i="65"/>
  <c r="F17" i="65"/>
  <c r="C47" i="25"/>
  <c r="C24" i="25"/>
  <c r="C28" i="25"/>
  <c r="J16" i="80"/>
  <c r="B16" i="80"/>
  <c r="K15" i="65"/>
  <c r="L18" i="76"/>
  <c r="I17" i="65"/>
  <c r="O17" i="81"/>
  <c r="O16" i="81" s="1"/>
  <c r="C17" i="81"/>
  <c r="C16" i="81" s="1"/>
  <c r="H16" i="76"/>
  <c r="G16" i="76" s="1"/>
  <c r="G16" i="81"/>
  <c r="F16" i="76"/>
  <c r="B11" i="25"/>
  <c r="G33" i="25"/>
  <c r="I16" i="65"/>
  <c r="G11" i="25"/>
  <c r="D33" i="25"/>
  <c r="J12" i="77"/>
  <c r="B33" i="25"/>
  <c r="E33" i="25"/>
  <c r="F16" i="65"/>
  <c r="M15" i="82"/>
  <c r="B38" i="82"/>
  <c r="B38" i="84"/>
  <c r="AC15" i="65"/>
  <c r="B37" i="73"/>
  <c r="AD17" i="65"/>
  <c r="AD15" i="65" s="1"/>
  <c r="B16" i="82"/>
  <c r="B16" i="84"/>
  <c r="D37" i="73"/>
  <c r="C30" i="25"/>
  <c r="V15" i="65"/>
  <c r="AE17" i="65"/>
  <c r="AE15" i="65" s="1"/>
  <c r="T16" i="80"/>
  <c r="R15" i="65"/>
  <c r="T13" i="77"/>
  <c r="D11" i="25"/>
  <c r="E16" i="76"/>
  <c r="D16" i="76" s="1"/>
  <c r="D18" i="76"/>
  <c r="M16" i="76"/>
  <c r="L16" i="76" s="1"/>
  <c r="C18" i="76"/>
  <c r="C16" i="76" s="1"/>
  <c r="D15" i="73"/>
  <c r="B15" i="73"/>
  <c r="B15" i="82" l="1"/>
  <c r="T12" i="77"/>
  <c r="C11" i="25"/>
  <c r="G10" i="25"/>
  <c r="C33" i="25"/>
  <c r="E10" i="25"/>
  <c r="B10" i="25"/>
  <c r="E17" i="65"/>
  <c r="B17" i="65"/>
  <c r="C17" i="65"/>
  <c r="H15" i="65"/>
  <c r="D17" i="65"/>
  <c r="D15" i="65" s="1"/>
  <c r="F15" i="65"/>
  <c r="B16" i="65"/>
  <c r="E16" i="65"/>
  <c r="G15" i="65"/>
  <c r="C16" i="65"/>
  <c r="I15" i="65"/>
  <c r="D10" i="25"/>
  <c r="C10" i="25"/>
  <c r="I21" i="66"/>
  <c r="C25" i="66"/>
  <c r="C24" i="66"/>
  <c r="C23" i="66"/>
  <c r="D16" i="57"/>
  <c r="B16" i="57" s="1"/>
  <c r="Q25" i="66"/>
  <c r="P25" i="66"/>
  <c r="O25" i="66"/>
  <c r="N25" i="66"/>
  <c r="M25" i="66"/>
  <c r="B25" i="66"/>
  <c r="Q24" i="66"/>
  <c r="P24" i="66"/>
  <c r="O24" i="66"/>
  <c r="N24" i="66"/>
  <c r="M24" i="66"/>
  <c r="B24" i="66"/>
  <c r="Q23" i="66"/>
  <c r="P23" i="66"/>
  <c r="O23" i="66"/>
  <c r="N23" i="66"/>
  <c r="M23" i="66"/>
  <c r="B23" i="66"/>
  <c r="Q22" i="66"/>
  <c r="P22" i="66"/>
  <c r="O22" i="66"/>
  <c r="N22" i="66"/>
  <c r="M22" i="66"/>
  <c r="M21" i="66" s="1"/>
  <c r="C22" i="66"/>
  <c r="B22" i="66"/>
  <c r="AK21" i="66"/>
  <c r="AJ21" i="66"/>
  <c r="AI21" i="66"/>
  <c r="AH21" i="66"/>
  <c r="AG21" i="66"/>
  <c r="AF21" i="66"/>
  <c r="AE21" i="66"/>
  <c r="AD21" i="66"/>
  <c r="AC21" i="66"/>
  <c r="AB21" i="66"/>
  <c r="AA21" i="66"/>
  <c r="Z21" i="66"/>
  <c r="Y21" i="66"/>
  <c r="X21" i="66"/>
  <c r="W21" i="66"/>
  <c r="V21" i="66"/>
  <c r="U21" i="66"/>
  <c r="T21" i="66"/>
  <c r="S21" i="66"/>
  <c r="R21" i="66"/>
  <c r="L21" i="66"/>
  <c r="K21" i="66"/>
  <c r="H21" i="66"/>
  <c r="G21" i="66"/>
  <c r="F21" i="66"/>
  <c r="E21" i="66"/>
  <c r="D21" i="66"/>
  <c r="Q20" i="66"/>
  <c r="P20" i="66"/>
  <c r="O20" i="66"/>
  <c r="N20" i="66"/>
  <c r="M20" i="66"/>
  <c r="C20" i="66"/>
  <c r="B20" i="66"/>
  <c r="Q18" i="66"/>
  <c r="P18" i="66"/>
  <c r="O18" i="66"/>
  <c r="N18" i="66"/>
  <c r="M18" i="66"/>
  <c r="C18" i="66"/>
  <c r="B18" i="66"/>
  <c r="Q17" i="66"/>
  <c r="P17" i="66"/>
  <c r="O17" i="66"/>
  <c r="N17" i="66"/>
  <c r="M17" i="66"/>
  <c r="C17" i="66"/>
  <c r="B17" i="66"/>
  <c r="Q16" i="66"/>
  <c r="P16" i="66"/>
  <c r="O16" i="66"/>
  <c r="N16" i="66"/>
  <c r="M16" i="66"/>
  <c r="C16" i="66"/>
  <c r="B16" i="66"/>
  <c r="AK15" i="66"/>
  <c r="AJ15" i="66"/>
  <c r="AJ14" i="66" s="1"/>
  <c r="AI15" i="66"/>
  <c r="AI14" i="66" s="1"/>
  <c r="AH15" i="66"/>
  <c r="AG15" i="66"/>
  <c r="AG14" i="66" s="1"/>
  <c r="AF15" i="66"/>
  <c r="AF14" i="66" s="1"/>
  <c r="AE15" i="66"/>
  <c r="AE14" i="66" s="1"/>
  <c r="AD15" i="66"/>
  <c r="AD14" i="66" s="1"/>
  <c r="AC15" i="66"/>
  <c r="AB15" i="66"/>
  <c r="AA15" i="66"/>
  <c r="Z15" i="66"/>
  <c r="Y15" i="66"/>
  <c r="X15" i="66"/>
  <c r="X14" i="66" s="1"/>
  <c r="W15" i="66"/>
  <c r="W14" i="66" s="1"/>
  <c r="V15" i="66"/>
  <c r="V14" i="66" s="1"/>
  <c r="U15" i="66"/>
  <c r="U14" i="66" s="1"/>
  <c r="T15" i="66"/>
  <c r="T14" i="66" s="1"/>
  <c r="S15" i="66"/>
  <c r="S14" i="66" s="1"/>
  <c r="R15" i="66"/>
  <c r="L15" i="66"/>
  <c r="K15" i="66"/>
  <c r="I15" i="66"/>
  <c r="I14" i="66" s="1"/>
  <c r="H15" i="66"/>
  <c r="G15" i="66"/>
  <c r="F15" i="66"/>
  <c r="E15" i="66"/>
  <c r="E14" i="66" s="1"/>
  <c r="D15" i="66"/>
  <c r="D14" i="66" s="1"/>
  <c r="I15" i="74"/>
  <c r="B15" i="74"/>
  <c r="AF15" i="74"/>
  <c r="AG15" i="74"/>
  <c r="E14" i="73"/>
  <c r="F15" i="74"/>
  <c r="E15" i="74"/>
  <c r="R15" i="84"/>
  <c r="Q15" i="84"/>
  <c r="P15" i="84"/>
  <c r="O15" i="84"/>
  <c r="N15" i="84"/>
  <c r="M15" i="84"/>
  <c r="L15" i="84"/>
  <c r="H15" i="84"/>
  <c r="G15" i="84"/>
  <c r="F15" i="84"/>
  <c r="E15" i="84"/>
  <c r="D15" i="84"/>
  <c r="C15" i="84"/>
  <c r="AL14" i="83"/>
  <c r="AB14" i="83"/>
  <c r="B14" i="83"/>
  <c r="B14" i="58"/>
  <c r="AJ15" i="74"/>
  <c r="AI15" i="74"/>
  <c r="AE15" i="74"/>
  <c r="AC15" i="74"/>
  <c r="AA15" i="74" s="1"/>
  <c r="AB15" i="74"/>
  <c r="Z15" i="74"/>
  <c r="Y15" i="74"/>
  <c r="W15" i="74"/>
  <c r="V15" i="74"/>
  <c r="R15" i="74"/>
  <c r="Q15" i="74"/>
  <c r="P15" i="74" s="1"/>
  <c r="O15" i="74"/>
  <c r="N15" i="74"/>
  <c r="L15" i="74"/>
  <c r="K15" i="74"/>
  <c r="I14" i="73"/>
  <c r="H14" i="73"/>
  <c r="C14" i="73"/>
  <c r="H15" i="74"/>
  <c r="G15" i="74" s="1"/>
  <c r="C15" i="74"/>
  <c r="F14" i="73"/>
  <c r="D14" i="73"/>
  <c r="B14" i="73"/>
  <c r="I15" i="84"/>
  <c r="K15" i="84"/>
  <c r="B15" i="84"/>
  <c r="AH14" i="66" l="1"/>
  <c r="Z14" i="66"/>
  <c r="B15" i="65"/>
  <c r="X15" i="74"/>
  <c r="C21" i="66"/>
  <c r="O15" i="66"/>
  <c r="P15" i="66"/>
  <c r="Q15" i="66"/>
  <c r="Y14" i="66"/>
  <c r="AK14" i="66"/>
  <c r="P21" i="66"/>
  <c r="P14" i="66" s="1"/>
  <c r="C15" i="65"/>
  <c r="E15" i="65"/>
  <c r="AH15" i="74"/>
  <c r="D15" i="74"/>
  <c r="M15" i="74"/>
  <c r="Q21" i="66"/>
  <c r="C15" i="66"/>
  <c r="G14" i="66"/>
  <c r="H14" i="66"/>
  <c r="F14" i="66"/>
  <c r="N15" i="66"/>
  <c r="O21" i="66"/>
  <c r="O14" i="66" s="1"/>
  <c r="AA14" i="66"/>
  <c r="B21" i="66"/>
  <c r="K14" i="66"/>
  <c r="AB14" i="66"/>
  <c r="L14" i="66"/>
  <c r="AC14" i="66"/>
  <c r="N21" i="66"/>
  <c r="R14" i="66"/>
  <c r="M15" i="66"/>
  <c r="M14" i="66" s="1"/>
  <c r="B15" i="66"/>
  <c r="C14" i="66"/>
  <c r="Q14" i="66" l="1"/>
  <c r="N14" i="66"/>
  <c r="B14" i="66"/>
</calcChain>
</file>

<file path=xl/sharedStrings.xml><?xml version="1.0" encoding="utf-8"?>
<sst xmlns="http://schemas.openxmlformats.org/spreadsheetml/2006/main" count="1800" uniqueCount="631">
  <si>
    <t>Source : Social Welfare Division</t>
    <phoneticPr fontId="1" type="noConversion"/>
  </si>
  <si>
    <t xml:space="preserve">장   애 </t>
    <phoneticPr fontId="2" type="noConversion"/>
  </si>
  <si>
    <t>장애연금</t>
    <phoneticPr fontId="2" type="noConversion"/>
  </si>
  <si>
    <t>합    계
Total</t>
    <phoneticPr fontId="1" type="noConversion"/>
  </si>
  <si>
    <t>여성폭력상담</t>
  </si>
  <si>
    <t>   피해자 지원내역  Counseling Follow-ups</t>
  </si>
  <si>
    <t>단위: 개소, 명</t>
    <phoneticPr fontId="1" type="noConversion"/>
  </si>
  <si>
    <t>Unit : number, person</t>
    <phoneticPr fontId="1" type="noConversion"/>
  </si>
  <si>
    <t>쌍용 3동</t>
  </si>
  <si>
    <t>Ssangyong-3dong</t>
  </si>
  <si>
    <t xml:space="preserve"> </t>
    <phoneticPr fontId="2" type="noConversion"/>
  </si>
  <si>
    <t>성 거 읍</t>
  </si>
  <si>
    <t>입 장 면</t>
  </si>
  <si>
    <t>풍 세 면</t>
  </si>
  <si>
    <t>광 덕 면</t>
  </si>
  <si>
    <t>성 남 면</t>
  </si>
  <si>
    <t>수 신 면</t>
  </si>
  <si>
    <t>병 천 면</t>
  </si>
  <si>
    <t>동    면</t>
  </si>
  <si>
    <t>중 앙 동</t>
  </si>
  <si>
    <t>문 성 동</t>
  </si>
  <si>
    <t>원성 1동</t>
  </si>
  <si>
    <t>원성 2동</t>
  </si>
  <si>
    <t>성정 1동</t>
  </si>
  <si>
    <t>성정 2동</t>
  </si>
  <si>
    <t>봉 명 동</t>
  </si>
  <si>
    <t>쌍용 1동</t>
  </si>
  <si>
    <t>쌍용 2동</t>
  </si>
  <si>
    <t>청 룡 동</t>
  </si>
  <si>
    <t>신 안 동</t>
  </si>
  <si>
    <t>Seonghwan-eup</t>
  </si>
  <si>
    <t>Seonggeo-eup</t>
  </si>
  <si>
    <t>Ipjang-myeon</t>
  </si>
  <si>
    <t>Pungse-myeon</t>
  </si>
  <si>
    <t>Buk-myeon</t>
  </si>
  <si>
    <t>Seongnam-myeon</t>
  </si>
  <si>
    <t>Susin-myeon</t>
  </si>
  <si>
    <t>Byeongcheon-myeon</t>
  </si>
  <si>
    <t>Dong-myeon</t>
  </si>
  <si>
    <t>Jungang-dong</t>
  </si>
  <si>
    <t>Munseong-dong</t>
  </si>
  <si>
    <t>Wonseong-1dong</t>
  </si>
  <si>
    <t>Wonseong-2dong</t>
  </si>
  <si>
    <t>Seongjeong-1dong</t>
  </si>
  <si>
    <t>Seongjeong-2dong</t>
  </si>
  <si>
    <t>Bongmyeong-dong</t>
  </si>
  <si>
    <t>Ssangyong-1dong</t>
  </si>
  <si>
    <t>Ssangyong-2dong</t>
  </si>
  <si>
    <t>Sinan-dong</t>
  </si>
  <si>
    <t>직 산 읍</t>
  </si>
  <si>
    <t>목 천 읍</t>
  </si>
  <si>
    <t>Jiksan-eup</t>
  </si>
  <si>
    <t>Gwangdeok-myeon</t>
  </si>
  <si>
    <t>Mokcheon-eup</t>
  </si>
  <si>
    <t xml:space="preserve"> </t>
    <phoneticPr fontId="1" type="noConversion"/>
  </si>
  <si>
    <t>Total</t>
    <phoneticPr fontId="1" type="noConversion"/>
  </si>
  <si>
    <t>계</t>
    <phoneticPr fontId="1" type="noConversion"/>
  </si>
  <si>
    <t>금액</t>
    <phoneticPr fontId="2" type="noConversion"/>
  </si>
  <si>
    <t>Amount</t>
    <phoneticPr fontId="2" type="noConversion"/>
  </si>
  <si>
    <t>수급자수</t>
    <phoneticPr fontId="2" type="noConversion"/>
  </si>
  <si>
    <t>영세자영업 및 농수산업
Small Scale Self-Employers and Agricultural and Fisheries Industry</t>
    <phoneticPr fontId="1" type="noConversion"/>
  </si>
  <si>
    <t>상시고용
Full-Time Employment</t>
    <phoneticPr fontId="1" type="noConversion"/>
  </si>
  <si>
    <t xml:space="preserve">임시 및
일일고용
Part-Time and Daily Employment </t>
    <phoneticPr fontId="1" type="noConversion"/>
  </si>
  <si>
    <t>미 취 업
Unemployment</t>
    <phoneticPr fontId="1" type="noConversion"/>
  </si>
  <si>
    <t>비 경 제
활동인구
External
 Labor Force</t>
    <phoneticPr fontId="1" type="noConversion"/>
  </si>
  <si>
    <t>Year
Eup
&amp; Myeon
&amp; Dong</t>
    <phoneticPr fontId="1" type="noConversion"/>
  </si>
  <si>
    <t xml:space="preserve">         </t>
    <phoneticPr fontId="1" type="noConversion"/>
  </si>
  <si>
    <t>Facilities</t>
    <phoneticPr fontId="1" type="noConversion"/>
  </si>
  <si>
    <t>Baekseok-dong</t>
  </si>
  <si>
    <t>유족연금</t>
    <phoneticPr fontId="2" type="noConversion"/>
  </si>
  <si>
    <t>연   금   Pension</t>
    <phoneticPr fontId="2" type="noConversion"/>
  </si>
  <si>
    <t>시설수</t>
    <phoneticPr fontId="1" type="noConversion"/>
  </si>
  <si>
    <t>입소자</t>
    <phoneticPr fontId="1" type="noConversion"/>
  </si>
  <si>
    <t>퇴소자</t>
    <phoneticPr fontId="1" type="noConversion"/>
  </si>
  <si>
    <t>연말현재
생활인원</t>
    <phoneticPr fontId="1" type="noConversion"/>
  </si>
  <si>
    <t>No. of facilities</t>
    <phoneticPr fontId="1" type="noConversion"/>
  </si>
  <si>
    <t>Inmates as of year-end</t>
    <phoneticPr fontId="1" type="noConversion"/>
  </si>
  <si>
    <t>노령연금 Old-age Pension</t>
    <phoneticPr fontId="2" type="noConversion"/>
  </si>
  <si>
    <t>소   계 Sub-total</t>
    <phoneticPr fontId="2" type="noConversion"/>
  </si>
  <si>
    <t>특   례 Special</t>
    <phoneticPr fontId="2" type="noConversion"/>
  </si>
  <si>
    <t>동 남 구</t>
  </si>
  <si>
    <t>북    면</t>
  </si>
  <si>
    <t>일 봉 동</t>
  </si>
  <si>
    <t>신 방 동</t>
  </si>
  <si>
    <t>서 북 구</t>
  </si>
  <si>
    <t>성 환 읍</t>
  </si>
  <si>
    <t>백 석 동</t>
  </si>
  <si>
    <t>Dongnam-gu</t>
  </si>
  <si>
    <t xml:space="preserve"> Ilbong-dong</t>
  </si>
  <si>
    <t>Sinbang-dong</t>
  </si>
  <si>
    <t>Cheongryong-dong</t>
  </si>
  <si>
    <t>Seobuk-gu</t>
  </si>
  <si>
    <t>합     계
Total</t>
    <phoneticPr fontId="2" type="noConversion"/>
  </si>
  <si>
    <t>…</t>
  </si>
  <si>
    <t xml:space="preserve">  </t>
  </si>
  <si>
    <t>경  로  당</t>
    <phoneticPr fontId="1" type="noConversion"/>
  </si>
  <si>
    <t>노인교실</t>
    <phoneticPr fontId="1" type="noConversion"/>
  </si>
  <si>
    <t>Year
Eup ＆
Myeon &amp;
Dong</t>
    <phoneticPr fontId="1" type="noConversion"/>
  </si>
  <si>
    <t>Community senior center</t>
    <phoneticPr fontId="1" type="noConversion"/>
  </si>
  <si>
    <t>시   설   수</t>
    <phoneticPr fontId="1" type="noConversion"/>
  </si>
  <si>
    <t>종사자수
Workers</t>
    <phoneticPr fontId="2" type="noConversion"/>
  </si>
  <si>
    <t>단위 : 명, 천원</t>
    <phoneticPr fontId="2" type="noConversion"/>
  </si>
  <si>
    <t>계 Sub-total</t>
    <phoneticPr fontId="1" type="noConversion"/>
  </si>
  <si>
    <t>동남구</t>
    <phoneticPr fontId="1" type="noConversion"/>
  </si>
  <si>
    <t>서북구</t>
    <phoneticPr fontId="1" type="noConversion"/>
  </si>
  <si>
    <t>계
Total</t>
    <phoneticPr fontId="2" type="noConversion"/>
  </si>
  <si>
    <t>Year
gu</t>
    <phoneticPr fontId="2" type="noConversion"/>
  </si>
  <si>
    <t>단위 : 개소, 명</t>
    <phoneticPr fontId="2" type="noConversion"/>
  </si>
  <si>
    <t>지역 가입자</t>
    <phoneticPr fontId="2" type="noConversion"/>
  </si>
  <si>
    <t>임의 가입자</t>
    <phoneticPr fontId="2" type="noConversion"/>
  </si>
  <si>
    <t>임의계속 가입자</t>
    <phoneticPr fontId="2" type="noConversion"/>
  </si>
  <si>
    <t>사업장</t>
    <phoneticPr fontId="2" type="noConversion"/>
  </si>
  <si>
    <t>가입자</t>
    <phoneticPr fontId="2" type="noConversion"/>
  </si>
  <si>
    <t>Voluntarily insured</t>
    <phoneticPr fontId="2" type="noConversion"/>
  </si>
  <si>
    <t>Workplaces</t>
    <phoneticPr fontId="2" type="noConversion"/>
  </si>
  <si>
    <t>Insurants</t>
    <phoneticPr fontId="2" type="noConversion"/>
  </si>
  <si>
    <t>persons</t>
    <phoneticPr fontId="2" type="noConversion"/>
  </si>
  <si>
    <t>Source : National Pension Service</t>
    <phoneticPr fontId="2" type="noConversion"/>
  </si>
  <si>
    <t>남
Male</t>
    <phoneticPr fontId="2" type="noConversion"/>
  </si>
  <si>
    <t>Year
Eup
&amp; Myeon
&amp; Dong</t>
    <phoneticPr fontId="1" type="noConversion"/>
  </si>
  <si>
    <t>합  계
Total</t>
    <phoneticPr fontId="1" type="noConversion"/>
  </si>
  <si>
    <t>가정폭력
Domestic Violence</t>
    <phoneticPr fontId="1" type="noConversion"/>
  </si>
  <si>
    <t>Senior school</t>
    <phoneticPr fontId="2" type="noConversion"/>
  </si>
  <si>
    <t>여
Female</t>
    <phoneticPr fontId="2" type="noConversion"/>
  </si>
  <si>
    <t>합     계
Total</t>
    <phoneticPr fontId="2" type="noConversion"/>
  </si>
  <si>
    <t>연    별
읍면동별</t>
    <phoneticPr fontId="1" type="noConversion"/>
  </si>
  <si>
    <t>연    별
구    별</t>
    <phoneticPr fontId="2" type="noConversion"/>
  </si>
  <si>
    <t>연    별
읍면동별</t>
    <phoneticPr fontId="1" type="noConversion"/>
  </si>
  <si>
    <t>단위 : 명, %</t>
    <phoneticPr fontId="44" type="noConversion"/>
  </si>
  <si>
    <t>수 급 자 수
Total recipients</t>
    <phoneticPr fontId="44" type="noConversion"/>
  </si>
  <si>
    <t>수 급 률 (%)
Take-up rate</t>
    <phoneticPr fontId="44" type="noConversion"/>
  </si>
  <si>
    <t>합계
Total</t>
    <phoneticPr fontId="44" type="noConversion"/>
  </si>
  <si>
    <t>남
Male</t>
    <phoneticPr fontId="44" type="noConversion"/>
  </si>
  <si>
    <t>여
Female</t>
    <phoneticPr fontId="44" type="noConversion"/>
  </si>
  <si>
    <t>동남구</t>
    <phoneticPr fontId="2" type="noConversion"/>
  </si>
  <si>
    <t>Dongnam-gu</t>
    <phoneticPr fontId="2" type="noConversion"/>
  </si>
  <si>
    <t>서북구</t>
    <phoneticPr fontId="2" type="noConversion"/>
  </si>
  <si>
    <t>Seobuk-gu</t>
    <phoneticPr fontId="2" type="noConversion"/>
  </si>
  <si>
    <t>연   별
구   별</t>
    <phoneticPr fontId="2" type="noConversion"/>
  </si>
  <si>
    <t>Year
gu</t>
    <phoneticPr fontId="2" type="noConversion"/>
  </si>
  <si>
    <t>연  별
구  별</t>
    <phoneticPr fontId="2" type="noConversion"/>
  </si>
  <si>
    <t>Year
gu</t>
    <phoneticPr fontId="2" type="noConversion"/>
  </si>
  <si>
    <t>남</t>
    <phoneticPr fontId="2" type="noConversion"/>
  </si>
  <si>
    <t>여</t>
    <phoneticPr fontId="2" type="noConversion"/>
  </si>
  <si>
    <t>Male</t>
    <phoneticPr fontId="2" type="noConversion"/>
  </si>
  <si>
    <t>Female</t>
    <phoneticPr fontId="2" type="noConversion"/>
  </si>
  <si>
    <t>노령연금
(10년 이상~
20년 미만)</t>
    <phoneticPr fontId="1" type="noConversion"/>
  </si>
  <si>
    <t>서 북 구</t>
    <phoneticPr fontId="1" type="noConversion"/>
  </si>
  <si>
    <t>성 환 읍</t>
    <phoneticPr fontId="1" type="noConversion"/>
  </si>
  <si>
    <t>직 산 읍</t>
    <phoneticPr fontId="1" type="noConversion"/>
  </si>
  <si>
    <t>쌍용 3동</t>
    <phoneticPr fontId="1" type="noConversion"/>
  </si>
  <si>
    <t>백 석 동</t>
    <phoneticPr fontId="1" type="noConversion"/>
  </si>
  <si>
    <t>부성 1동</t>
    <phoneticPr fontId="1" type="noConversion"/>
  </si>
  <si>
    <t>부성 2동</t>
    <phoneticPr fontId="1" type="noConversion"/>
  </si>
  <si>
    <t>Seobuk-gu</t>
    <phoneticPr fontId="1" type="noConversion"/>
  </si>
  <si>
    <t>Ssangyong-3dong</t>
    <phoneticPr fontId="1" type="noConversion"/>
  </si>
  <si>
    <t>Baekseok-dong</t>
    <phoneticPr fontId="1" type="noConversion"/>
  </si>
  <si>
    <t>Buseong-1dong</t>
    <phoneticPr fontId="1" type="noConversion"/>
  </si>
  <si>
    <t>Buseong-2dong</t>
    <phoneticPr fontId="1" type="noConversion"/>
  </si>
  <si>
    <t>여
Female</t>
    <phoneticPr fontId="2" type="noConversion"/>
  </si>
  <si>
    <t>남
Male</t>
    <phoneticPr fontId="2" type="noConversion"/>
  </si>
  <si>
    <t>부성 1동</t>
  </si>
  <si>
    <t>부성 2동</t>
  </si>
  <si>
    <t>Buseong-1dong</t>
  </si>
  <si>
    <t>Buseong-2dong</t>
  </si>
  <si>
    <t>계
Total</t>
    <phoneticPr fontId="1" type="noConversion"/>
  </si>
  <si>
    <t>Source : Welfare Policy Division</t>
    <phoneticPr fontId="1" type="noConversion"/>
  </si>
  <si>
    <t>Source : Women and Family Division</t>
  </si>
  <si>
    <t>여
Female</t>
    <phoneticPr fontId="2" type="noConversion"/>
  </si>
  <si>
    <t>Unit : number, case</t>
    <phoneticPr fontId="1" type="noConversion"/>
  </si>
  <si>
    <t>Voluntarily &amp; continuously</t>
    <phoneticPr fontId="2" type="noConversion"/>
  </si>
  <si>
    <t>insured persons</t>
    <phoneticPr fontId="2" type="noConversion"/>
  </si>
  <si>
    <t>주) 지역가입자는 납부예외자 포함</t>
    <phoneticPr fontId="2" type="noConversion"/>
  </si>
  <si>
    <t>연   금   Pension</t>
  </si>
  <si>
    <t>조   기
Early</t>
    <phoneticPr fontId="2" type="noConversion"/>
  </si>
  <si>
    <t>Unit : Number, Person</t>
    <phoneticPr fontId="1" type="noConversion"/>
  </si>
  <si>
    <t>일반수급자
 General  recipients</t>
    <phoneticPr fontId="1" type="noConversion"/>
  </si>
  <si>
    <t>취          업           실            태</t>
    <phoneticPr fontId="1" type="noConversion"/>
  </si>
  <si>
    <t>Year
Eup
&amp; Myeon
&amp; Dong</t>
    <phoneticPr fontId="1" type="noConversion"/>
  </si>
  <si>
    <t>노령연금
(20년 이상)
Old-age pension
(over 20years)</t>
    <phoneticPr fontId="1" type="noConversion"/>
  </si>
  <si>
    <t>합   계
Total</t>
    <phoneticPr fontId="1" type="noConversion"/>
  </si>
  <si>
    <t>종사
자수
Workers</t>
    <phoneticPr fontId="2" type="noConversion"/>
  </si>
  <si>
    <t>종사
자수
Workers</t>
    <phoneticPr fontId="2" type="noConversion"/>
  </si>
  <si>
    <t>종사
자수
Workers</t>
    <phoneticPr fontId="2" type="noConversion"/>
  </si>
  <si>
    <t>HEALTH AND SOCIAL SECURITY</t>
    <phoneticPr fontId="2" type="noConversion"/>
  </si>
  <si>
    <t>HEALTH AND SOCIAL SECURITY</t>
    <phoneticPr fontId="2" type="noConversion"/>
  </si>
  <si>
    <t xml:space="preserve">HEALTH AND SOCIAL SECURITY </t>
    <phoneticPr fontId="2" type="noConversion"/>
  </si>
  <si>
    <t xml:space="preserve">HEALTH AND SOCIAL SECURITY </t>
    <phoneticPr fontId="1" type="noConversion"/>
  </si>
  <si>
    <t>HEALTH AND SOCIAL SECURITY</t>
    <phoneticPr fontId="2" type="noConversion"/>
  </si>
  <si>
    <t xml:space="preserve">HEALTH AND SOCIAL SECURITY </t>
    <phoneticPr fontId="2" type="noConversion"/>
  </si>
  <si>
    <t>HEALTH AND SOCIAL SECURITY</t>
    <phoneticPr fontId="1" type="noConversion"/>
  </si>
  <si>
    <t xml:space="preserve">HEALTH AND SOCIAL SECURITY </t>
    <phoneticPr fontId="1" type="noConversion"/>
  </si>
  <si>
    <t>전체 노인
Population 65 years old &amp; over</t>
    <phoneticPr fontId="44" type="noConversion"/>
  </si>
  <si>
    <t>합계
Total</t>
  </si>
  <si>
    <t>합계
Total</t>
    <phoneticPr fontId="2" type="noConversion"/>
  </si>
  <si>
    <t>남
Male</t>
    <phoneticPr fontId="44" type="noConversion"/>
  </si>
  <si>
    <t>연     별
읍면동별</t>
    <phoneticPr fontId="1" type="noConversion"/>
  </si>
  <si>
    <t>주) (  )안은 국민연금 가입기간임.</t>
    <phoneticPr fontId="2" type="noConversion"/>
  </si>
  <si>
    <t>단위 : 개소, 명</t>
    <phoneticPr fontId="1" type="noConversion"/>
  </si>
  <si>
    <t>자료 : 여성가족과(여성정책팀,가족행복팀)</t>
    <phoneticPr fontId="1" type="noConversion"/>
  </si>
  <si>
    <t>주1) 2019년 기준자료부터 '통합상담' 항목 추가</t>
    <phoneticPr fontId="1" type="noConversion"/>
  </si>
  <si>
    <t xml:space="preserve">주2) 통합상담 : 한 상담소에서 '가정폭력, 성폭력, 성매매피해'등 업무가 통합되어 상담하는 경우에 해당
</t>
    <phoneticPr fontId="1" type="noConversion"/>
  </si>
  <si>
    <t xml:space="preserve">주3) 통합상담 상담건수 : 가정폭력 0건, 성폭력 0건, 성매매피해 0건 등으로 상담건에 대한 수치
</t>
    <phoneticPr fontId="1" type="noConversion"/>
  </si>
  <si>
    <t>16. 국민연금 가입자</t>
    <phoneticPr fontId="1" type="noConversion"/>
  </si>
  <si>
    <t>17. 국민연금 급여 지급현황</t>
    <phoneticPr fontId="1" type="noConversion"/>
  </si>
  <si>
    <t>19. 노인주거 복지시설</t>
    <phoneticPr fontId="1" type="noConversion"/>
  </si>
  <si>
    <t>20. 노인의료 복지시설</t>
    <phoneticPr fontId="1" type="noConversion"/>
  </si>
  <si>
    <t>21. 재가노인 복지시설</t>
    <phoneticPr fontId="1" type="noConversion"/>
  </si>
  <si>
    <t>22. 국민 기초생활보장 수급자</t>
    <phoneticPr fontId="1" type="noConversion"/>
  </si>
  <si>
    <t>24. 여성복지시설(2-1)</t>
    <phoneticPr fontId="1" type="noConversion"/>
  </si>
  <si>
    <t>24. 여성복지시설(2-2)</t>
    <phoneticPr fontId="1" type="noConversion"/>
  </si>
  <si>
    <t>25. 여성폭력 상담</t>
    <phoneticPr fontId="1" type="noConversion"/>
  </si>
  <si>
    <t>26. 아동복지시설</t>
    <phoneticPr fontId="1" type="noConversion"/>
  </si>
  <si>
    <t>단위 : 개소, 명</t>
  </si>
  <si>
    <t>합      계           Total</t>
  </si>
  <si>
    <t>자립지원시설</t>
    <phoneticPr fontId="1" type="noConversion"/>
  </si>
  <si>
    <t>기  타       Others</t>
    <phoneticPr fontId="1" type="noConversion"/>
  </si>
  <si>
    <t>시설수</t>
  </si>
  <si>
    <t>입소자</t>
  </si>
  <si>
    <t>퇴소자</t>
  </si>
  <si>
    <t>No.of</t>
    <phoneticPr fontId="1" type="noConversion"/>
  </si>
  <si>
    <t>No.of Fac</t>
    <phoneticPr fontId="1" type="noConversion"/>
  </si>
  <si>
    <t>No. of Inmates as of Year -End</t>
    <phoneticPr fontId="1" type="noConversion"/>
  </si>
  <si>
    <t>No. of</t>
    <phoneticPr fontId="1" type="noConversion"/>
  </si>
  <si>
    <t>Male</t>
    <phoneticPr fontId="1" type="noConversion"/>
  </si>
  <si>
    <t>Female</t>
    <phoneticPr fontId="1" type="noConversion"/>
  </si>
  <si>
    <t>ilities</t>
    <phoneticPr fontId="1" type="noConversion"/>
  </si>
  <si>
    <t>Facilities</t>
  </si>
  <si>
    <t>청 룡 동</t>
    <phoneticPr fontId="2" type="noConversion"/>
  </si>
  <si>
    <t>성 거 읍</t>
    <phoneticPr fontId="2" type="noConversion"/>
  </si>
  <si>
    <t>쌍용 2동</t>
    <phoneticPr fontId="2" type="noConversion"/>
  </si>
  <si>
    <t>Source : Women and Family Division</t>
    <phoneticPr fontId="1" type="noConversion"/>
  </si>
  <si>
    <t>연  별
종류별</t>
    <phoneticPr fontId="1" type="noConversion"/>
  </si>
  <si>
    <t>입    소    자</t>
    <phoneticPr fontId="1" type="noConversion"/>
  </si>
  <si>
    <t xml:space="preserve">퇴        소       자    </t>
  </si>
  <si>
    <t>연말현재수용인원                   No. of Inmates as of Year-End</t>
    <phoneticPr fontId="1" type="noConversion"/>
  </si>
  <si>
    <t>Year
Class</t>
    <phoneticPr fontId="1" type="noConversion"/>
  </si>
  <si>
    <t>연   령   별           Age</t>
  </si>
  <si>
    <t>위탁자</t>
  </si>
  <si>
    <t>무연고자</t>
  </si>
  <si>
    <t>기  타</t>
  </si>
  <si>
    <t>연고자
인  도</t>
    <phoneticPr fontId="1" type="noConversion"/>
  </si>
  <si>
    <t>취 업</t>
    <phoneticPr fontId="1" type="noConversion"/>
  </si>
  <si>
    <t>전 원</t>
    <phoneticPr fontId="1" type="noConversion"/>
  </si>
  <si>
    <t>사 망</t>
    <phoneticPr fontId="1" type="noConversion"/>
  </si>
  <si>
    <t>기 타</t>
    <phoneticPr fontId="1" type="noConversion"/>
  </si>
  <si>
    <t>계</t>
  </si>
  <si>
    <t>남</t>
  </si>
  <si>
    <t>여</t>
  </si>
  <si>
    <t>시   각</t>
  </si>
  <si>
    <t>청각언어</t>
  </si>
  <si>
    <t>기 타</t>
  </si>
  <si>
    <t>Visually
Disabled</t>
    <phoneticPr fontId="1" type="noConversion"/>
  </si>
  <si>
    <t>Auditorily and Lingually Disabled</t>
    <phoneticPr fontId="1" type="noConversion"/>
  </si>
  <si>
    <t>Referrals</t>
    <phoneticPr fontId="1" type="noConversion"/>
  </si>
  <si>
    <t>Relatives</t>
    <phoneticPr fontId="1" type="noConversion"/>
  </si>
  <si>
    <t>Others</t>
  </si>
  <si>
    <t>To 
Relatives</t>
    <phoneticPr fontId="1" type="noConversion"/>
  </si>
  <si>
    <t>Employed</t>
  </si>
  <si>
    <t>Transfer</t>
    <phoneticPr fontId="1" type="noConversion"/>
  </si>
  <si>
    <t>Total</t>
  </si>
  <si>
    <t>Male</t>
  </si>
  <si>
    <t>Female</t>
  </si>
  <si>
    <t>생 활</t>
  </si>
  <si>
    <t>live</t>
    <phoneticPr fontId="1" type="noConversion"/>
  </si>
  <si>
    <t>juridical</t>
  </si>
  <si>
    <t>unincorporated</t>
  </si>
  <si>
    <t xml:space="preserve"> </t>
  </si>
  <si>
    <t>이  용</t>
  </si>
  <si>
    <t>use</t>
    <phoneticPr fontId="1" type="noConversion"/>
  </si>
  <si>
    <t>28. 장애인 등록현황(2-1)</t>
    <phoneticPr fontId="1" type="noConversion"/>
  </si>
  <si>
    <t>28. Registered Disabled Persons (Cont'd)</t>
    <phoneticPr fontId="1" type="noConversion"/>
  </si>
  <si>
    <t>28. 장애인 등록현황(2-2)</t>
    <phoneticPr fontId="1" type="noConversion"/>
  </si>
  <si>
    <t>28. Registered Disabled Persons</t>
    <phoneticPr fontId="1" type="noConversion"/>
  </si>
  <si>
    <t>단위 :  명</t>
  </si>
  <si>
    <t>Unit : Person</t>
  </si>
  <si>
    <t>연    별</t>
    <phoneticPr fontId="1" type="noConversion"/>
  </si>
  <si>
    <t>장애유형    By type of the Disabled</t>
    <phoneticPr fontId="1" type="noConversion"/>
  </si>
  <si>
    <t xml:space="preserve">장  애  유  형   By type of the Disabled  </t>
    <phoneticPr fontId="1" type="noConversion"/>
  </si>
  <si>
    <t>장애유형  By type of the Disabled</t>
    <phoneticPr fontId="1" type="noConversion"/>
  </si>
  <si>
    <t>장  애  정  도   degree of disability</t>
    <phoneticPr fontId="1" type="noConversion"/>
  </si>
  <si>
    <t>합 계</t>
    <phoneticPr fontId="1" type="noConversion"/>
  </si>
  <si>
    <t>심한장애</t>
    <phoneticPr fontId="1" type="noConversion"/>
  </si>
  <si>
    <t>심하지 않은 장애</t>
    <phoneticPr fontId="1" type="noConversion"/>
  </si>
  <si>
    <t>읍면동별</t>
    <phoneticPr fontId="1" type="noConversion"/>
  </si>
  <si>
    <t xml:space="preserve">Physical Disability </t>
    <phoneticPr fontId="1" type="noConversion"/>
  </si>
  <si>
    <t>Disability of Brain Lesion</t>
    <phoneticPr fontId="1" type="noConversion"/>
  </si>
  <si>
    <t>Visual Disability</t>
    <phoneticPr fontId="1" type="noConversion"/>
  </si>
  <si>
    <t>Hearing Disability</t>
    <phoneticPr fontId="1" type="noConversion"/>
  </si>
  <si>
    <t xml:space="preserve"> Speech Disability </t>
    <phoneticPr fontId="1" type="noConversion"/>
  </si>
  <si>
    <t xml:space="preserve"> Intellectual Disorder(Mental Retardation) </t>
    <phoneticPr fontId="1" type="noConversion"/>
  </si>
  <si>
    <t xml:space="preserve"> Kidney Dysfunction</t>
    <phoneticPr fontId="1" type="noConversion"/>
  </si>
  <si>
    <t>Cardiac Dysfunction</t>
    <phoneticPr fontId="1" type="noConversion"/>
  </si>
  <si>
    <t xml:space="preserve"> Respiratory Dysfunction</t>
    <phoneticPr fontId="1" type="noConversion"/>
  </si>
  <si>
    <t xml:space="preserve"> Hepatic Dysfunction
(or Liver Dysfunction)</t>
    <phoneticPr fontId="1" type="noConversion"/>
  </si>
  <si>
    <t>Facial Disfigurement</t>
    <phoneticPr fontId="1" type="noConversion"/>
  </si>
  <si>
    <t>Intestinal Fistular/ Urinary Fistular</t>
  </si>
  <si>
    <t xml:space="preserve"> Epilepsy</t>
    <phoneticPr fontId="1" type="noConversion"/>
  </si>
  <si>
    <t>Severe disability</t>
    <phoneticPr fontId="1" type="noConversion"/>
  </si>
  <si>
    <t>Mild disability</t>
    <phoneticPr fontId="1" type="noConversion"/>
  </si>
  <si>
    <t>주) 장애등급제(1~6급) 폐지되고 장애의 정도가 심한장애인(기존 1~3급), 심하지 않은 장애인(기종 4~6급)으로 구분(시행 2019.7.1)</t>
    <phoneticPr fontId="1" type="noConversion"/>
  </si>
  <si>
    <t xml:space="preserve">Note) Disability rating system (class 1-6) is abolished and categorized as the degree of </t>
    <phoneticPr fontId="1" type="noConversion"/>
  </si>
  <si>
    <t>`</t>
    <phoneticPr fontId="1" type="noConversion"/>
  </si>
  <si>
    <t>29. 헌 혈 사 업 실 적</t>
    <phoneticPr fontId="44" type="noConversion"/>
  </si>
  <si>
    <t>29. Blood  donation Activities</t>
    <phoneticPr fontId="44" type="noConversion"/>
  </si>
  <si>
    <t>단위 : 명</t>
    <phoneticPr fontId="44" type="noConversion"/>
  </si>
  <si>
    <t>Unit : Person</t>
    <phoneticPr fontId="44" type="noConversion"/>
  </si>
  <si>
    <t>연 도 별</t>
    <phoneticPr fontId="2" type="noConversion"/>
  </si>
  <si>
    <t xml:space="preserve">장   소   별        By  place  </t>
    <phoneticPr fontId="44" type="noConversion"/>
  </si>
  <si>
    <t>직   업   별       By occupation</t>
    <phoneticPr fontId="44" type="noConversion"/>
  </si>
  <si>
    <t>Year</t>
    <phoneticPr fontId="44" type="noConversion"/>
  </si>
  <si>
    <t>연  령  별      By age-group</t>
    <phoneticPr fontId="44" type="noConversion"/>
  </si>
  <si>
    <t>혈액형별   By  type of blood</t>
    <phoneticPr fontId="44" type="noConversion"/>
  </si>
  <si>
    <t>계 Total</t>
    <phoneticPr fontId="44" type="noConversion"/>
  </si>
  <si>
    <t>혈액원</t>
    <phoneticPr fontId="2" type="noConversion"/>
  </si>
  <si>
    <t>헌혈의집</t>
    <phoneticPr fontId="2" type="noConversion"/>
  </si>
  <si>
    <t>가두</t>
    <phoneticPr fontId="2" type="noConversion"/>
  </si>
  <si>
    <t>고등학교</t>
    <phoneticPr fontId="2" type="noConversion"/>
  </si>
  <si>
    <t>대학교</t>
    <phoneticPr fontId="2" type="noConversion"/>
  </si>
  <si>
    <t>군부대</t>
    <phoneticPr fontId="2" type="noConversion"/>
  </si>
  <si>
    <t>일반단체</t>
    <phoneticPr fontId="2" type="noConversion"/>
  </si>
  <si>
    <t>공무원</t>
    <phoneticPr fontId="44" type="noConversion"/>
  </si>
  <si>
    <t>회사원</t>
    <phoneticPr fontId="44" type="noConversion"/>
  </si>
  <si>
    <t>군인</t>
    <phoneticPr fontId="2" type="noConversion"/>
  </si>
  <si>
    <t>자영업</t>
    <phoneticPr fontId="44" type="noConversion"/>
  </si>
  <si>
    <t>종교직</t>
    <phoneticPr fontId="2" type="noConversion"/>
  </si>
  <si>
    <t>가사</t>
    <phoneticPr fontId="44" type="noConversion"/>
  </si>
  <si>
    <t>기타</t>
    <phoneticPr fontId="44" type="noConversion"/>
  </si>
  <si>
    <t>16~19세</t>
    <phoneticPr fontId="44" type="noConversion"/>
  </si>
  <si>
    <t>20~29세</t>
    <phoneticPr fontId="44" type="noConversion"/>
  </si>
  <si>
    <t>30~39세</t>
    <phoneticPr fontId="44" type="noConversion"/>
  </si>
  <si>
    <t>40~49세</t>
    <phoneticPr fontId="44" type="noConversion"/>
  </si>
  <si>
    <r>
      <t>50~59</t>
    </r>
    <r>
      <rPr>
        <sz val="11"/>
        <rFont val="맑은 고딕"/>
        <family val="3"/>
        <charset val="129"/>
      </rPr>
      <t>세</t>
    </r>
  </si>
  <si>
    <r>
      <t>60</t>
    </r>
    <r>
      <rPr>
        <sz val="11"/>
        <rFont val="맑은 고딕"/>
        <family val="3"/>
        <charset val="129"/>
      </rPr>
      <t>세 이상</t>
    </r>
    <phoneticPr fontId="2" type="noConversion"/>
  </si>
  <si>
    <t>A형</t>
    <phoneticPr fontId="44" type="noConversion"/>
  </si>
  <si>
    <t>B형</t>
    <phoneticPr fontId="44" type="noConversion"/>
  </si>
  <si>
    <t>O형</t>
    <phoneticPr fontId="44" type="noConversion"/>
  </si>
  <si>
    <t>AB형</t>
    <phoneticPr fontId="44" type="noConversion"/>
  </si>
  <si>
    <t>남</t>
    <phoneticPr fontId="44" type="noConversion"/>
  </si>
  <si>
    <t>여</t>
    <phoneticPr fontId="44" type="noConversion"/>
  </si>
  <si>
    <t>Public</t>
    <phoneticPr fontId="44" type="noConversion"/>
  </si>
  <si>
    <t>Self-em</t>
    <phoneticPr fontId="2" type="noConversion"/>
  </si>
  <si>
    <t>House</t>
    <phoneticPr fontId="2" type="noConversion"/>
  </si>
  <si>
    <t>Male</t>
    <phoneticPr fontId="44" type="noConversion"/>
  </si>
  <si>
    <t>Female</t>
    <phoneticPr fontId="44" type="noConversion"/>
  </si>
  <si>
    <t>University</t>
  </si>
  <si>
    <t>Other</t>
    <phoneticPr fontId="44" type="noConversion"/>
  </si>
  <si>
    <t>A type</t>
    <phoneticPr fontId="2" type="noConversion"/>
  </si>
  <si>
    <t>B type</t>
    <phoneticPr fontId="2" type="noConversion"/>
  </si>
  <si>
    <t>O type</t>
    <phoneticPr fontId="2" type="noConversion"/>
  </si>
  <si>
    <t>AB type</t>
    <phoneticPr fontId="2" type="noConversion"/>
  </si>
  <si>
    <t>자료 : 대한적십자사 대전세종충남혈액원</t>
    <phoneticPr fontId="2" type="noConversion"/>
  </si>
  <si>
    <t>Source : Korea National Red Cross Chungnam Daejeon Sejong Chapter</t>
  </si>
  <si>
    <t>HEALTH AND SOCIAL SECURITY</t>
    <phoneticPr fontId="44" type="noConversion"/>
  </si>
  <si>
    <t>30. 어 린 이 집</t>
    <phoneticPr fontId="1" type="noConversion"/>
  </si>
  <si>
    <t>30. Childcare Facilities</t>
    <phoneticPr fontId="2" type="noConversion"/>
  </si>
  <si>
    <t>연    별
읍면동별</t>
    <phoneticPr fontId="44" type="noConversion"/>
  </si>
  <si>
    <t>어린이집수  Childcare Facilities</t>
    <phoneticPr fontId="50" type="noConversion"/>
  </si>
  <si>
    <t>보육아동수 Children in care</t>
    <phoneticPr fontId="50" type="noConversion"/>
  </si>
  <si>
    <t>Year
Eup
&amp; Myeon
&amp; Dong</t>
    <phoneticPr fontId="44" type="noConversion"/>
  </si>
  <si>
    <t>국.공립
Public</t>
    <phoneticPr fontId="3" type="noConversion"/>
  </si>
  <si>
    <t>사회복지법인
Social welfare Authorized</t>
    <phoneticPr fontId="3" type="noConversion"/>
  </si>
  <si>
    <t>법인.단체 등
Corporation
and others</t>
    <phoneticPr fontId="3" type="noConversion"/>
  </si>
  <si>
    <t>민간 
Private</t>
    <phoneticPr fontId="3" type="noConversion"/>
  </si>
  <si>
    <t>협동
Parents and teachers Cooperation</t>
    <phoneticPr fontId="3" type="noConversion"/>
  </si>
  <si>
    <t>직장
Workshop</t>
    <phoneticPr fontId="3" type="noConversion"/>
  </si>
  <si>
    <t>Source : Division of Women and Family</t>
  </si>
  <si>
    <t>Note) The term “nursery facility” was changed to “Daycare Center” according to the standard form of the Statistics Korea starting from the reference data of 2016.</t>
  </si>
  <si>
    <t xml:space="preserve">31. 사회복지 자원봉사자 현황  </t>
    <phoneticPr fontId="1" type="noConversion"/>
  </si>
  <si>
    <t>31. Social Welfare Volunteers</t>
    <phoneticPr fontId="2" type="noConversion"/>
  </si>
  <si>
    <t>단위 : 명</t>
    <phoneticPr fontId="1" type="noConversion"/>
  </si>
  <si>
    <t>Unit : person</t>
    <phoneticPr fontId="1" type="noConversion"/>
  </si>
  <si>
    <t>성     별 by Gender</t>
    <phoneticPr fontId="2" type="noConversion"/>
  </si>
  <si>
    <t>연  령  별     by Age-group</t>
    <phoneticPr fontId="2" type="noConversion"/>
  </si>
  <si>
    <t>연    령    별    by Age-group</t>
    <phoneticPr fontId="2" type="noConversion"/>
  </si>
  <si>
    <t>여
Female</t>
    <phoneticPr fontId="1" type="noConversion"/>
  </si>
  <si>
    <t>19세이하</t>
    <phoneticPr fontId="50" type="noConversion"/>
  </si>
  <si>
    <t>20~29세</t>
    <phoneticPr fontId="2" type="noConversion"/>
  </si>
  <si>
    <t>30~39세</t>
    <phoneticPr fontId="2" type="noConversion"/>
  </si>
  <si>
    <t>40~49세</t>
    <phoneticPr fontId="2" type="noConversion"/>
  </si>
  <si>
    <t>50~59세</t>
    <phoneticPr fontId="2" type="noConversion"/>
  </si>
  <si>
    <t xml:space="preserve">  …</t>
  </si>
  <si>
    <t>`</t>
    <phoneticPr fontId="2" type="noConversion"/>
  </si>
  <si>
    <t>보건 및 사회보장</t>
    <phoneticPr fontId="1" type="noConversion"/>
  </si>
  <si>
    <t>보건 및 사회보장</t>
    <phoneticPr fontId="2" type="noConversion"/>
  </si>
  <si>
    <t xml:space="preserve">단위 : 개소, 명 </t>
    <phoneticPr fontId="1" type="noConversion"/>
  </si>
  <si>
    <t>보건 및 사회보장</t>
    <phoneticPr fontId="2" type="noConversion"/>
  </si>
  <si>
    <t>단위 : 개소, 건</t>
    <phoneticPr fontId="1" type="noConversion"/>
  </si>
  <si>
    <t>보건 및 사회보장</t>
    <phoneticPr fontId="1" type="noConversion"/>
  </si>
  <si>
    <t>-</t>
  </si>
  <si>
    <t>보건 및 사회보장</t>
    <phoneticPr fontId="44" type="noConversion"/>
  </si>
  <si>
    <t>Lump-sum death payment</t>
    <phoneticPr fontId="2" type="noConversion"/>
  </si>
  <si>
    <t>Admissions</t>
    <phoneticPr fontId="1" type="noConversion"/>
  </si>
  <si>
    <t>Discharges</t>
    <phoneticPr fontId="1" type="noConversion"/>
  </si>
  <si>
    <t>Admissions</t>
    <phoneticPr fontId="2" type="noConversion"/>
  </si>
  <si>
    <t>Discharges</t>
    <phoneticPr fontId="2" type="noConversion"/>
  </si>
  <si>
    <t>No</t>
    <phoneticPr fontId="1" type="noConversion"/>
  </si>
  <si>
    <t>Autistic Disorder</t>
    <phoneticPr fontId="1" type="noConversion"/>
  </si>
  <si>
    <t>official</t>
    <phoneticPr fontId="44" type="noConversion"/>
  </si>
  <si>
    <t>Office worker</t>
    <phoneticPr fontId="44" type="noConversion"/>
  </si>
  <si>
    <t>Military personnel</t>
    <phoneticPr fontId="2" type="noConversion"/>
  </si>
  <si>
    <t>Clergy</t>
    <phoneticPr fontId="2" type="noConversion"/>
  </si>
  <si>
    <t>work</t>
    <phoneticPr fontId="44" type="noConversion"/>
  </si>
  <si>
    <t>and older</t>
    <phoneticPr fontId="2" type="noConversion"/>
  </si>
  <si>
    <t>계
Sub-total</t>
    <phoneticPr fontId="1" type="noConversion"/>
  </si>
  <si>
    <t xml:space="preserve">       disability is severe (class 1-3) and the non-severe (class 4-6). (Enforcement 2019.7.1)</t>
    <phoneticPr fontId="1" type="noConversion"/>
  </si>
  <si>
    <t>Note1) From base data as of 2019, integrated counseling added</t>
    <phoneticPr fontId="1" type="noConversion"/>
  </si>
  <si>
    <t>Note) From base data as of 2020, Protection facility for migrant women who are victims of violence added</t>
    <phoneticPr fontId="1" type="noConversion"/>
  </si>
  <si>
    <r>
      <t xml:space="preserve">일시금        </t>
    </r>
    <r>
      <rPr>
        <sz val="10"/>
        <rFont val="맑은 고딕"/>
        <family val="3"/>
        <charset val="129"/>
      </rPr>
      <t>Lump-sum benefits</t>
    </r>
    <phoneticPr fontId="2" type="noConversion"/>
  </si>
  <si>
    <r>
      <t xml:space="preserve">분  할
</t>
    </r>
    <r>
      <rPr>
        <sz val="10"/>
        <rFont val="맑은 고딕"/>
        <family val="3"/>
        <charset val="129"/>
      </rPr>
      <t>Divided</t>
    </r>
    <phoneticPr fontId="2" type="noConversion"/>
  </si>
  <si>
    <r>
      <t>Disability</t>
    </r>
    <r>
      <rPr>
        <sz val="10"/>
        <rFont val="맑은 고딕"/>
        <family val="3"/>
        <charset val="129"/>
      </rPr>
      <t xml:space="preserve"> pension</t>
    </r>
    <phoneticPr fontId="2" type="noConversion"/>
  </si>
  <si>
    <r>
      <t xml:space="preserve">Survivor </t>
    </r>
    <r>
      <rPr>
        <sz val="10"/>
        <rFont val="맑은 고딕"/>
        <family val="3"/>
        <charset val="129"/>
      </rPr>
      <t>pension</t>
    </r>
    <phoneticPr fontId="2" type="noConversion"/>
  </si>
  <si>
    <r>
      <t xml:space="preserve">Disability </t>
    </r>
    <r>
      <rPr>
        <sz val="10"/>
        <rFont val="맑은 고딕"/>
        <family val="3"/>
        <charset val="129"/>
      </rPr>
      <t>lump-sum compensation</t>
    </r>
    <phoneticPr fontId="2" type="noConversion"/>
  </si>
  <si>
    <r>
      <t xml:space="preserve">No. of </t>
    </r>
    <r>
      <rPr>
        <sz val="10"/>
        <rFont val="맑은 고딕"/>
        <family val="3"/>
        <charset val="129"/>
      </rPr>
      <t>beneficiaries</t>
    </r>
    <phoneticPr fontId="2" type="noConversion"/>
  </si>
  <si>
    <r>
      <t>Note)</t>
    </r>
    <r>
      <rPr>
        <sz val="11"/>
        <rFont val="맑은 고딕"/>
        <family val="3"/>
        <charset val="129"/>
      </rPr>
      <t xml:space="preserve"> () shows as insured period of National Pension scheme.</t>
    </r>
    <phoneticPr fontId="2" type="noConversion"/>
  </si>
  <si>
    <r>
      <t xml:space="preserve">Note) </t>
    </r>
    <r>
      <rPr>
        <sz val="11"/>
        <rFont val="맑은 고딕"/>
        <family val="3"/>
        <charset val="129"/>
      </rPr>
      <t>( ) shows as insured period of National Pension scheme.</t>
    </r>
    <phoneticPr fontId="2" type="noConversion"/>
  </si>
  <si>
    <r>
      <t xml:space="preserve">18. </t>
    </r>
    <r>
      <rPr>
        <b/>
        <sz val="20"/>
        <rFont val="맑은 고딕"/>
        <family val="3"/>
        <charset val="129"/>
      </rPr>
      <t>Leisure Facilities for the Elderly</t>
    </r>
    <phoneticPr fontId="1" type="noConversion"/>
  </si>
  <si>
    <r>
      <t xml:space="preserve">Senior </t>
    </r>
    <r>
      <rPr>
        <sz val="11"/>
        <rFont val="맑은 고딕"/>
        <family val="3"/>
        <charset val="129"/>
      </rPr>
      <t>welfare center</t>
    </r>
    <phoneticPr fontId="1" type="noConversion"/>
  </si>
  <si>
    <r>
      <t xml:space="preserve">19. </t>
    </r>
    <r>
      <rPr>
        <b/>
        <sz val="20"/>
        <rFont val="맑은 고딕"/>
        <family val="3"/>
        <charset val="129"/>
      </rPr>
      <t>Residential Welfare Facilities for the Elderly</t>
    </r>
    <phoneticPr fontId="2" type="noConversion"/>
  </si>
  <si>
    <r>
      <t xml:space="preserve">양로시설
</t>
    </r>
    <r>
      <rPr>
        <sz val="10"/>
        <rFont val="맑은 고딕"/>
        <family val="3"/>
        <charset val="129"/>
      </rPr>
      <t>Institution for the aged</t>
    </r>
    <phoneticPr fontId="2" type="noConversion"/>
  </si>
  <si>
    <r>
      <t xml:space="preserve">노인공동생활가정
</t>
    </r>
    <r>
      <rPr>
        <sz val="10"/>
        <rFont val="맑은 고딕"/>
        <family val="3"/>
        <charset val="129"/>
      </rPr>
      <t>Senior citizens' home</t>
    </r>
    <phoneticPr fontId="2" type="noConversion"/>
  </si>
  <si>
    <r>
      <t xml:space="preserve">노인복지주택
</t>
    </r>
    <r>
      <rPr>
        <sz val="10"/>
        <rFont val="맑은 고딕"/>
        <family val="3"/>
        <charset val="129"/>
      </rPr>
      <t>Welfare house for the aged</t>
    </r>
    <phoneticPr fontId="2" type="noConversion"/>
  </si>
  <si>
    <r>
      <t xml:space="preserve">시설수
</t>
    </r>
    <r>
      <rPr>
        <sz val="10"/>
        <rFont val="맑은 고딕"/>
        <family val="3"/>
        <charset val="129"/>
      </rPr>
      <t>Facilities</t>
    </r>
    <phoneticPr fontId="2" type="noConversion"/>
  </si>
  <si>
    <r>
      <t xml:space="preserve">입소인원
</t>
    </r>
    <r>
      <rPr>
        <sz val="10"/>
        <rFont val="맑은 고딕"/>
        <family val="3"/>
        <charset val="129"/>
      </rPr>
      <t>Admissions</t>
    </r>
    <phoneticPr fontId="2" type="noConversion"/>
  </si>
  <si>
    <r>
      <t xml:space="preserve">정원
</t>
    </r>
    <r>
      <rPr>
        <sz val="10"/>
        <rFont val="맑은 고딕"/>
        <family val="3"/>
        <charset val="129"/>
      </rPr>
      <t>Capacity</t>
    </r>
    <phoneticPr fontId="2" type="noConversion"/>
  </si>
  <si>
    <r>
      <t xml:space="preserve">현원 </t>
    </r>
    <r>
      <rPr>
        <sz val="10"/>
        <rFont val="맑은 고딕"/>
        <family val="3"/>
        <charset val="129"/>
      </rPr>
      <t xml:space="preserve"> Users</t>
    </r>
    <phoneticPr fontId="2" type="noConversion"/>
  </si>
  <si>
    <r>
      <t xml:space="preserve">현원  </t>
    </r>
    <r>
      <rPr>
        <sz val="10"/>
        <rFont val="맑은 고딕"/>
        <family val="3"/>
        <charset val="129"/>
      </rPr>
      <t>Users</t>
    </r>
    <phoneticPr fontId="2" type="noConversion"/>
  </si>
  <si>
    <r>
      <t xml:space="preserve">20. </t>
    </r>
    <r>
      <rPr>
        <b/>
        <sz val="20"/>
        <rFont val="맑은 고딕"/>
        <family val="3"/>
        <charset val="129"/>
      </rPr>
      <t>Medical Welfare Facilities for the Elderly</t>
    </r>
    <phoneticPr fontId="2" type="noConversion"/>
  </si>
  <si>
    <r>
      <t xml:space="preserve">노인요양시설
</t>
    </r>
    <r>
      <rPr>
        <sz val="10"/>
        <rFont val="맑은 고딕"/>
        <family val="3"/>
        <charset val="129"/>
      </rPr>
      <t>Care facilities for the elderly</t>
    </r>
    <phoneticPr fontId="2" type="noConversion"/>
  </si>
  <si>
    <r>
      <t xml:space="preserve">노인요양공동생활가정
</t>
    </r>
    <r>
      <rPr>
        <sz val="10"/>
        <rFont val="맑은 고딕"/>
        <family val="3"/>
        <charset val="129"/>
      </rPr>
      <t>Common residential household for the care of the elderly</t>
    </r>
    <phoneticPr fontId="2" type="noConversion"/>
  </si>
  <si>
    <r>
      <t xml:space="preserve">21. </t>
    </r>
    <r>
      <rPr>
        <b/>
        <sz val="20"/>
        <rFont val="맑은 고딕"/>
        <family val="3"/>
        <charset val="129"/>
      </rPr>
      <t>Community Care Facilities for the Elderly</t>
    </r>
    <phoneticPr fontId="2" type="noConversion"/>
  </si>
  <si>
    <r>
      <t xml:space="preserve">방문요양서비스
</t>
    </r>
    <r>
      <rPr>
        <sz val="10"/>
        <rFont val="맑은 고딕"/>
        <family val="3"/>
        <charset val="129"/>
      </rPr>
      <t>Home-visit care</t>
    </r>
    <phoneticPr fontId="2" type="noConversion"/>
  </si>
  <si>
    <r>
      <t>단기보호서비스
Short-term care</t>
    </r>
    <r>
      <rPr>
        <sz val="10"/>
        <rFont val="맑은 고딕"/>
        <family val="3"/>
        <charset val="129"/>
      </rPr>
      <t xml:space="preserve"> respite</t>
    </r>
    <phoneticPr fontId="2" type="noConversion"/>
  </si>
  <si>
    <r>
      <t xml:space="preserve">방문목욕서비스
</t>
    </r>
    <r>
      <rPr>
        <sz val="10"/>
        <rFont val="맑은 고딕"/>
        <family val="3"/>
        <charset val="129"/>
      </rPr>
      <t>Home-visit bathing</t>
    </r>
    <phoneticPr fontId="2" type="noConversion"/>
  </si>
  <si>
    <r>
      <t xml:space="preserve">이용인원
</t>
    </r>
    <r>
      <rPr>
        <sz val="10"/>
        <rFont val="맑은 고딕"/>
        <family val="3"/>
        <charset val="129"/>
      </rPr>
      <t>Admissions</t>
    </r>
    <phoneticPr fontId="2" type="noConversion"/>
  </si>
  <si>
    <r>
      <t xml:space="preserve">현원
</t>
    </r>
    <r>
      <rPr>
        <sz val="10"/>
        <rFont val="맑은 고딕"/>
        <family val="3"/>
        <charset val="129"/>
      </rPr>
      <t>Users</t>
    </r>
    <phoneticPr fontId="2" type="noConversion"/>
  </si>
  <si>
    <r>
      <t xml:space="preserve">가 구  
</t>
    </r>
    <r>
      <rPr>
        <sz val="11"/>
        <rFont val="맑은 고딕"/>
        <family val="3"/>
        <charset val="129"/>
      </rPr>
      <t>No. of households</t>
    </r>
    <phoneticPr fontId="1" type="noConversion"/>
  </si>
  <si>
    <r>
      <t xml:space="preserve">인원 </t>
    </r>
    <r>
      <rPr>
        <sz val="11"/>
        <rFont val="맑은 고딕"/>
        <family val="3"/>
        <charset val="129"/>
      </rPr>
      <t>No. of persons</t>
    </r>
    <phoneticPr fontId="2" type="noConversion"/>
  </si>
  <si>
    <r>
      <t xml:space="preserve">전체 노인 대비 기초연금 수급자 (명)
</t>
    </r>
    <r>
      <rPr>
        <sz val="11"/>
        <rFont val="맑은 고딕"/>
        <family val="3"/>
        <charset val="129"/>
      </rPr>
      <t>Total recipients to population 65 years old &amp; over</t>
    </r>
    <phoneticPr fontId="44" type="noConversion"/>
  </si>
  <si>
    <r>
      <t>한부모가족시설 Single</t>
    </r>
    <r>
      <rPr>
        <sz val="10"/>
        <rFont val="맑은 고딕"/>
        <family val="3"/>
        <charset val="129"/>
      </rPr>
      <t>-parent family</t>
    </r>
    <phoneticPr fontId="1" type="noConversion"/>
  </si>
  <si>
    <r>
      <t>소외여성 복지시설</t>
    </r>
    <r>
      <rPr>
        <sz val="10"/>
        <rFont val="맑은 고딕"/>
        <family val="3"/>
        <charset val="129"/>
      </rPr>
      <t xml:space="preserve"> Female victims of violence</t>
    </r>
    <phoneticPr fontId="1" type="noConversion"/>
  </si>
  <si>
    <r>
      <t>모자가족복지시설
Mother</t>
    </r>
    <r>
      <rPr>
        <sz val="10"/>
        <rFont val="맑은 고딕"/>
        <family val="3"/>
        <charset val="129"/>
      </rPr>
      <t>-and-child family facilities</t>
    </r>
    <phoneticPr fontId="1" type="noConversion"/>
  </si>
  <si>
    <r>
      <t xml:space="preserve">미혼모자가족복지시설
</t>
    </r>
    <r>
      <rPr>
        <sz val="10"/>
        <rFont val="맑은 고딕"/>
        <family val="3"/>
        <charset val="129"/>
      </rPr>
      <t>Unmarried mother-and-child family facilities</t>
    </r>
    <phoneticPr fontId="1" type="noConversion"/>
  </si>
  <si>
    <r>
      <t xml:space="preserve">미혼모자가족복지시설 공동생활가정
</t>
    </r>
    <r>
      <rPr>
        <sz val="10"/>
        <rFont val="맑은 고딕"/>
        <family val="3"/>
        <charset val="129"/>
      </rPr>
      <t>Group home for mother-and-child families</t>
    </r>
    <phoneticPr fontId="1" type="noConversion"/>
  </si>
  <si>
    <r>
      <t>모자일시지원복지시설
Temporary</t>
    </r>
    <r>
      <rPr>
        <sz val="10"/>
        <rFont val="맑은 고딕"/>
        <family val="3"/>
        <charset val="129"/>
      </rPr>
      <t xml:space="preserve"> facilities for mother and child</t>
    </r>
    <phoneticPr fontId="1" type="noConversion"/>
  </si>
  <si>
    <r>
      <t xml:space="preserve">성폭력피해자보호시설
Facilities for </t>
    </r>
    <r>
      <rPr>
        <sz val="10"/>
        <rFont val="맑은 고딕"/>
        <family val="3"/>
        <charset val="129"/>
      </rPr>
      <t>victims of sexual violence</t>
    </r>
    <phoneticPr fontId="1" type="noConversion"/>
  </si>
  <si>
    <r>
      <t xml:space="preserve">가정폭력피해자보호시설
Facilities for </t>
    </r>
    <r>
      <rPr>
        <sz val="10"/>
        <rFont val="맑은 고딕"/>
        <family val="3"/>
        <charset val="129"/>
      </rPr>
      <t xml:space="preserve">victims of domestic violence </t>
    </r>
    <phoneticPr fontId="1" type="noConversion"/>
  </si>
  <si>
    <r>
      <rPr>
        <sz val="10"/>
        <rFont val="맑은 고딕"/>
        <family val="3"/>
        <charset val="129"/>
      </rPr>
      <t xml:space="preserve">가정폭력피해자보호시설
Facilities for victims of domestic violence </t>
    </r>
    <phoneticPr fontId="1" type="noConversion"/>
  </si>
  <si>
    <r>
      <t xml:space="preserve">성매매 피해자 지원시설
Facilities for </t>
    </r>
    <r>
      <rPr>
        <sz val="10"/>
        <rFont val="맑은 고딕"/>
        <family val="3"/>
        <charset val="129"/>
      </rPr>
      <t>victims of prostitution</t>
    </r>
    <phoneticPr fontId="1" type="noConversion"/>
  </si>
  <si>
    <t>폭력피해이주여성보호시설
Protection facility for migrant women who are victims of violence</t>
    <phoneticPr fontId="1" type="noConversion"/>
  </si>
  <si>
    <r>
      <t>Discharge</t>
    </r>
    <r>
      <rPr>
        <sz val="10"/>
        <rFont val="맑은 고딕"/>
        <family val="3"/>
        <charset val="129"/>
      </rPr>
      <t>s</t>
    </r>
    <phoneticPr fontId="1" type="noConversion"/>
  </si>
  <si>
    <r>
      <t xml:space="preserve">25. Counseling </t>
    </r>
    <r>
      <rPr>
        <b/>
        <sz val="20"/>
        <rFont val="맑은 고딕"/>
        <family val="3"/>
        <charset val="129"/>
      </rPr>
      <t>for Violence Against Women</t>
    </r>
    <phoneticPr fontId="1" type="noConversion"/>
  </si>
  <si>
    <r>
      <t xml:space="preserve">여성폭력상담     Counseling </t>
    </r>
    <r>
      <rPr>
        <sz val="9"/>
        <rFont val="맑은 고딕"/>
        <family val="3"/>
        <charset val="129"/>
      </rPr>
      <t>for violence against women</t>
    </r>
    <phoneticPr fontId="1" type="noConversion"/>
  </si>
  <si>
    <r>
      <t xml:space="preserve">통합상담 </t>
    </r>
    <r>
      <rPr>
        <sz val="9"/>
        <rFont val="맑은 고딕"/>
        <family val="3"/>
        <charset val="129"/>
      </rPr>
      <t>combined issues</t>
    </r>
    <phoneticPr fontId="1" type="noConversion"/>
  </si>
  <si>
    <r>
      <t>성폭력
Sexual</t>
    </r>
    <r>
      <rPr>
        <sz val="9"/>
        <rFont val="맑은 고딕"/>
        <family val="3"/>
        <charset val="129"/>
      </rPr>
      <t xml:space="preserve"> violence</t>
    </r>
    <phoneticPr fontId="1" type="noConversion"/>
  </si>
  <si>
    <r>
      <t xml:space="preserve">성매매피해
</t>
    </r>
    <r>
      <rPr>
        <sz val="9"/>
        <rFont val="맑은 고딕"/>
        <family val="3"/>
        <charset val="129"/>
      </rPr>
      <t xml:space="preserve"> Forced prostitution</t>
    </r>
    <phoneticPr fontId="1" type="noConversion"/>
  </si>
  <si>
    <r>
      <t xml:space="preserve">상담소
No. of 
</t>
    </r>
    <r>
      <rPr>
        <sz val="9"/>
        <rFont val="맑은 고딕"/>
        <family val="3"/>
        <charset val="129"/>
      </rPr>
      <t>counseling
centers</t>
    </r>
    <phoneticPr fontId="1" type="noConversion"/>
  </si>
  <si>
    <r>
      <t xml:space="preserve">상담건수
No. of </t>
    </r>
    <r>
      <rPr>
        <sz val="9"/>
        <rFont val="맑은 고딕"/>
        <family val="3"/>
        <charset val="129"/>
      </rPr>
      <t>counseling cases</t>
    </r>
    <phoneticPr fontId="1" type="noConversion"/>
  </si>
  <si>
    <r>
      <t xml:space="preserve">Note2) </t>
    </r>
    <r>
      <rPr>
        <sz val="11"/>
        <rFont val="맑은 고딕"/>
        <family val="3"/>
        <charset val="129"/>
      </rPr>
      <t>The item applies to those counseling centers that will cover domestic 
           violence, sexual violence, and forced prostitution cases in a combined manner.</t>
    </r>
    <phoneticPr fontId="1" type="noConversion"/>
  </si>
  <si>
    <r>
      <t xml:space="preserve">Note3) </t>
    </r>
    <r>
      <rPr>
        <sz val="11"/>
        <rFont val="맑은 고딕"/>
        <family val="3"/>
        <charset val="129"/>
      </rPr>
      <t>A footnote or other information should provide a breakdown e.g. 0 case for domestic violence,
           0 case for sexual violence, () case for forced prostitution etc.</t>
    </r>
    <phoneticPr fontId="1" type="noConversion"/>
  </si>
  <si>
    <r>
      <t xml:space="preserve">26. Children  Welfare </t>
    </r>
    <r>
      <rPr>
        <b/>
        <sz val="20"/>
        <rFont val="맑은 고딕"/>
        <family val="3"/>
        <charset val="129"/>
      </rPr>
      <t>Facilities</t>
    </r>
    <phoneticPr fontId="1" type="noConversion"/>
  </si>
  <si>
    <r>
      <t xml:space="preserve">양육시설
</t>
    </r>
    <r>
      <rPr>
        <sz val="9"/>
        <rFont val="맑은 고딕"/>
        <family val="3"/>
        <charset val="129"/>
      </rPr>
      <t>Children bringing up facilities</t>
    </r>
    <phoneticPr fontId="1" type="noConversion"/>
  </si>
  <si>
    <r>
      <t xml:space="preserve">Self Independence
</t>
    </r>
    <r>
      <rPr>
        <sz val="9"/>
        <rFont val="맑은 고딕"/>
        <family val="3"/>
        <charset val="129"/>
      </rPr>
      <t>assistance facilities</t>
    </r>
    <phoneticPr fontId="1" type="noConversion"/>
  </si>
  <si>
    <r>
      <t xml:space="preserve">보호치료시설
Child </t>
    </r>
    <r>
      <rPr>
        <sz val="9"/>
        <rFont val="맑은 고딕"/>
        <family val="3"/>
        <charset val="129"/>
      </rPr>
      <t>care treatment facilities</t>
    </r>
    <phoneticPr fontId="1" type="noConversion"/>
  </si>
  <si>
    <r>
      <t xml:space="preserve">27. </t>
    </r>
    <r>
      <rPr>
        <b/>
        <sz val="20"/>
        <rFont val="맑은 고딕"/>
        <family val="3"/>
        <charset val="129"/>
      </rPr>
      <t>Institutions for the Disabled and Their Inmates</t>
    </r>
    <phoneticPr fontId="1" type="noConversion"/>
  </si>
  <si>
    <r>
      <t xml:space="preserve">성   별  </t>
    </r>
    <r>
      <rPr>
        <sz val="10"/>
        <rFont val="맑은 고딕"/>
        <family val="3"/>
        <charset val="129"/>
      </rPr>
      <t xml:space="preserve"> Sex</t>
    </r>
    <phoneticPr fontId="1" type="noConversion"/>
  </si>
  <si>
    <r>
      <t xml:space="preserve">장 애 종 별      </t>
    </r>
    <r>
      <rPr>
        <sz val="10"/>
        <rFont val="맑은 고딕"/>
        <family val="3"/>
        <charset val="129"/>
      </rPr>
      <t xml:space="preserve">  Disability</t>
    </r>
    <phoneticPr fontId="1" type="noConversion"/>
  </si>
  <si>
    <r>
      <t xml:space="preserve">18세미만
</t>
    </r>
    <r>
      <rPr>
        <sz val="10"/>
        <rFont val="맑은 고딕"/>
        <family val="3"/>
        <charset val="129"/>
      </rPr>
      <t xml:space="preserve">Less than 18Years </t>
    </r>
    <phoneticPr fontId="1" type="noConversion"/>
  </si>
  <si>
    <r>
      <t>18세이상
 18 Years</t>
    </r>
    <r>
      <rPr>
        <sz val="10"/>
        <rFont val="맑은 고딕"/>
        <family val="3"/>
        <charset val="129"/>
      </rPr>
      <t xml:space="preserve"> old and over</t>
    </r>
    <phoneticPr fontId="1" type="noConversion"/>
  </si>
  <si>
    <r>
      <t>Death</t>
    </r>
    <r>
      <rPr>
        <sz val="10"/>
        <rFont val="맑은 고딕"/>
        <family val="3"/>
        <charset val="129"/>
      </rPr>
      <t>s</t>
    </r>
    <phoneticPr fontId="2" type="noConversion"/>
  </si>
  <si>
    <r>
      <rPr>
        <sz val="9"/>
        <rFont val="맑은 고딕"/>
        <family val="3"/>
        <charset val="129"/>
      </rPr>
      <t xml:space="preserve">Mental Disorder  </t>
    </r>
    <phoneticPr fontId="2" type="noConversion"/>
  </si>
  <si>
    <r>
      <rPr>
        <sz val="11"/>
        <rFont val="맑은 고딕"/>
        <family val="3"/>
        <charset val="129"/>
      </rPr>
      <t>ployed</t>
    </r>
    <phoneticPr fontId="44" type="noConversion"/>
  </si>
  <si>
    <r>
      <t>16~19</t>
    </r>
    <r>
      <rPr>
        <sz val="11"/>
        <rFont val="맑은 고딕"/>
        <family val="3"/>
        <charset val="129"/>
      </rPr>
      <t xml:space="preserve"> age</t>
    </r>
    <phoneticPr fontId="44" type="noConversion"/>
  </si>
  <si>
    <r>
      <t xml:space="preserve">20~29 </t>
    </r>
    <r>
      <rPr>
        <sz val="11"/>
        <rFont val="맑은 고딕"/>
        <family val="3"/>
        <charset val="129"/>
      </rPr>
      <t>age</t>
    </r>
    <phoneticPr fontId="44" type="noConversion"/>
  </si>
  <si>
    <r>
      <t xml:space="preserve">30~39 </t>
    </r>
    <r>
      <rPr>
        <sz val="11"/>
        <rFont val="맑은 고딕"/>
        <family val="3"/>
        <charset val="129"/>
      </rPr>
      <t>age</t>
    </r>
    <phoneticPr fontId="44" type="noConversion"/>
  </si>
  <si>
    <r>
      <t xml:space="preserve">40~49 </t>
    </r>
    <r>
      <rPr>
        <sz val="11"/>
        <rFont val="맑은 고딕"/>
        <family val="3"/>
        <charset val="129"/>
      </rPr>
      <t>age</t>
    </r>
    <phoneticPr fontId="44" type="noConversion"/>
  </si>
  <si>
    <r>
      <t xml:space="preserve">50~59 </t>
    </r>
    <r>
      <rPr>
        <sz val="11"/>
        <rFont val="맑은 고딕"/>
        <family val="3"/>
        <charset val="129"/>
      </rPr>
      <t>age</t>
    </r>
    <phoneticPr fontId="44" type="noConversion"/>
  </si>
  <si>
    <r>
      <t xml:space="preserve">Unit : </t>
    </r>
    <r>
      <rPr>
        <sz val="11"/>
        <rFont val="맑은 고딕"/>
        <family val="3"/>
        <charset val="129"/>
      </rPr>
      <t>establishment, person</t>
    </r>
    <phoneticPr fontId="1" type="noConversion"/>
  </si>
  <si>
    <r>
      <t xml:space="preserve">사회복지법인
</t>
    </r>
    <r>
      <rPr>
        <sz val="10"/>
        <rFont val="맑은 고딕"/>
        <family val="3"/>
        <charset val="129"/>
      </rPr>
      <t>Authorized</t>
    </r>
    <phoneticPr fontId="3" type="noConversion"/>
  </si>
  <si>
    <r>
      <t xml:space="preserve">법인.단체 등
</t>
    </r>
    <r>
      <rPr>
        <sz val="10"/>
        <rFont val="맑은 고딕"/>
        <family val="3"/>
        <charset val="129"/>
      </rPr>
      <t>Authorized and others</t>
    </r>
    <phoneticPr fontId="3" type="noConversion"/>
  </si>
  <si>
    <r>
      <t>협동
Parents</t>
    </r>
    <r>
      <rPr>
        <sz val="10"/>
        <rFont val="맑은 고딕"/>
        <family val="3"/>
        <charset val="129"/>
      </rPr>
      <t xml:space="preserve"> co-op</t>
    </r>
    <phoneticPr fontId="3" type="noConversion"/>
  </si>
  <si>
    <r>
      <t xml:space="preserve">직장
Work </t>
    </r>
    <r>
      <rPr>
        <sz val="10"/>
        <rFont val="맑은 고딕"/>
        <family val="3"/>
        <charset val="129"/>
      </rPr>
      <t>place</t>
    </r>
    <phoneticPr fontId="3" type="noConversion"/>
  </si>
  <si>
    <r>
      <t xml:space="preserve">22. </t>
    </r>
    <r>
      <rPr>
        <b/>
        <sz val="20"/>
        <rFont val="맑은 고딕"/>
        <family val="3"/>
        <charset val="129"/>
      </rPr>
      <t>Recipients of National Basic Livelihood Security Benefit</t>
    </r>
    <phoneticPr fontId="1" type="noConversion"/>
  </si>
  <si>
    <t xml:space="preserve">23. 기초연금 수급자 수  Recipients of Basic Pension </t>
    <phoneticPr fontId="44" type="noConversion"/>
  </si>
  <si>
    <r>
      <t xml:space="preserve">24. Women's </t>
    </r>
    <r>
      <rPr>
        <b/>
        <sz val="20"/>
        <rFont val="맑은 고딕"/>
        <family val="3"/>
        <charset val="129"/>
      </rPr>
      <t>Welfare Facilities</t>
    </r>
    <phoneticPr fontId="1" type="noConversion"/>
  </si>
  <si>
    <t>24. Women's Welfare Facilities</t>
    <phoneticPr fontId="1" type="noConversion"/>
  </si>
  <si>
    <t>소외여성 복지시설 Female victims of violence</t>
    <phoneticPr fontId="1" type="noConversion"/>
  </si>
  <si>
    <t>18. 노인여가 복지시설</t>
    <phoneticPr fontId="1" type="noConversion"/>
  </si>
  <si>
    <t>연  별</t>
    <phoneticPr fontId="1" type="noConversion"/>
  </si>
  <si>
    <t>Year</t>
    <phoneticPr fontId="1" type="noConversion"/>
  </si>
  <si>
    <t>Year</t>
    <phoneticPr fontId="2" type="noConversion"/>
  </si>
  <si>
    <t>주) 2016년 기준 자료부터 통계청 표준서식에 따라 ‘보육시설’이 ‘어린이집’으로 명칭변경, ‘부모협동’이 ‘협동’으로 용어변경</t>
    <phoneticPr fontId="44" type="noConversion"/>
  </si>
  <si>
    <t xml:space="preserve">        The term “Parents Cooperation” was changed to ““Parents Parents and teachers Cooperation” </t>
    <phoneticPr fontId="44" type="noConversion"/>
  </si>
  <si>
    <t>Individually insured</t>
    <phoneticPr fontId="2" type="noConversion"/>
  </si>
  <si>
    <t>Unit : number, person</t>
    <phoneticPr fontId="2" type="noConversion"/>
  </si>
  <si>
    <t>자료 : 「국민연금통계」 국민연금공단</t>
    <phoneticPr fontId="2" type="noConversion"/>
  </si>
  <si>
    <t>Lump-sum refund</t>
    <phoneticPr fontId="2" type="noConversion"/>
  </si>
  <si>
    <t>반   환</t>
    <phoneticPr fontId="2" type="noConversion"/>
  </si>
  <si>
    <t>사   망</t>
    <phoneticPr fontId="2" type="noConversion"/>
  </si>
  <si>
    <t>불당 1동</t>
    <phoneticPr fontId="1" type="noConversion"/>
  </si>
  <si>
    <t>불당 2동</t>
    <phoneticPr fontId="1" type="noConversion"/>
  </si>
  <si>
    <t>Buldang-1dong</t>
    <phoneticPr fontId="2" type="noConversion"/>
  </si>
  <si>
    <t>Buldang-2dong</t>
    <phoneticPr fontId="2" type="noConversion"/>
  </si>
  <si>
    <r>
      <t xml:space="preserve">Unit : person, </t>
    </r>
    <r>
      <rPr>
        <sz val="11"/>
        <rFont val="맑은 고딕"/>
        <family val="3"/>
        <charset val="129"/>
      </rPr>
      <t>thousand won</t>
    </r>
    <phoneticPr fontId="2" type="noConversion"/>
  </si>
  <si>
    <t>단위:개소, 명</t>
    <phoneticPr fontId="1" type="noConversion"/>
  </si>
  <si>
    <t>세대</t>
    <phoneticPr fontId="2" type="noConversion"/>
  </si>
  <si>
    <t>방문간호서비스</t>
    <phoneticPr fontId="2" type="noConversion"/>
  </si>
  <si>
    <t>Buldang-1dong</t>
    <phoneticPr fontId="1" type="noConversion"/>
  </si>
  <si>
    <t>Buldang-2dong</t>
    <phoneticPr fontId="1" type="noConversion"/>
  </si>
  <si>
    <t>단위 :  가구수, 명</t>
    <phoneticPr fontId="1" type="noConversion"/>
  </si>
  <si>
    <t>Unit : household, person</t>
    <phoneticPr fontId="1" type="noConversion"/>
  </si>
  <si>
    <t>Unit : person, %</t>
    <phoneticPr fontId="1" type="noConversion"/>
  </si>
  <si>
    <t>Dongnam-gu</t>
    <phoneticPr fontId="1" type="noConversion"/>
  </si>
  <si>
    <t xml:space="preserve"> 심리·
정서적지원
Counseling</t>
  </si>
  <si>
    <t xml:space="preserve"> 심리·
정서적지원
Counseling</t>
    <phoneticPr fontId="1" type="noConversion"/>
  </si>
  <si>
    <t>수사·
법적지원
Legal Aid</t>
  </si>
  <si>
    <t>수사·
법적지원
Legal Aid</t>
    <phoneticPr fontId="1" type="noConversion"/>
  </si>
  <si>
    <t>의료지원
Medical Aid</t>
  </si>
  <si>
    <t>의료지원
Medical Aid</t>
    <phoneticPr fontId="1" type="noConversion"/>
  </si>
  <si>
    <t>기타
Others</t>
  </si>
  <si>
    <t>기타
Others</t>
    <phoneticPr fontId="1" type="noConversion"/>
  </si>
  <si>
    <t>i</t>
    <phoneticPr fontId="1" type="noConversion"/>
  </si>
  <si>
    <t>시설
입소연계
Referral to facilities</t>
  </si>
  <si>
    <t>통합상담
Combined issues</t>
    <phoneticPr fontId="1" type="noConversion"/>
  </si>
  <si>
    <t>가정폭력
Domestic violence</t>
    <phoneticPr fontId="1" type="noConversion"/>
  </si>
  <si>
    <t>성폭력
Sexual violence</t>
    <phoneticPr fontId="1" type="noConversion"/>
  </si>
  <si>
    <t>성매매피해
Forced prostitution</t>
    <phoneticPr fontId="1" type="noConversion"/>
  </si>
  <si>
    <t>불당 1동</t>
  </si>
  <si>
    <t>불당 2동</t>
  </si>
  <si>
    <t>Military base</t>
    <phoneticPr fontId="2" type="noConversion"/>
  </si>
  <si>
    <t>Religious org.</t>
    <phoneticPr fontId="2" type="noConversion"/>
  </si>
  <si>
    <t>High School</t>
    <phoneticPr fontId="2" type="noConversion"/>
  </si>
  <si>
    <t>Street campaign</t>
    <phoneticPr fontId="2" type="noConversion"/>
  </si>
  <si>
    <t>Blood donation center</t>
    <phoneticPr fontId="2" type="noConversion"/>
  </si>
  <si>
    <t>Blood center</t>
    <phoneticPr fontId="2" type="noConversion"/>
  </si>
  <si>
    <t>General org.</t>
    <phoneticPr fontId="2" type="noConversion"/>
  </si>
  <si>
    <t>단체헌혈</t>
    <phoneticPr fontId="2" type="noConversion"/>
  </si>
  <si>
    <t>개인헌혈</t>
    <phoneticPr fontId="2" type="noConversion"/>
  </si>
  <si>
    <t>고등학생</t>
    <phoneticPr fontId="44" type="noConversion"/>
  </si>
  <si>
    <t>대학생</t>
    <phoneticPr fontId="44" type="noConversion"/>
  </si>
  <si>
    <t>60세 이상</t>
    <phoneticPr fontId="2" type="noConversion"/>
  </si>
  <si>
    <t>지체</t>
  </si>
  <si>
    <t>지체·뇌병변</t>
    <phoneticPr fontId="2" type="noConversion"/>
  </si>
  <si>
    <t>지적·자폐</t>
    <phoneticPr fontId="2" type="noConversion"/>
  </si>
  <si>
    <t>Intellectual disabilites &amp; Autistic disorder</t>
    <phoneticPr fontId="1" type="noConversion"/>
  </si>
  <si>
    <t>뇌전증</t>
  </si>
  <si>
    <t>신장</t>
  </si>
  <si>
    <t>심장</t>
  </si>
  <si>
    <t>호흡기</t>
  </si>
  <si>
    <t>간</t>
  </si>
  <si>
    <t>안면</t>
  </si>
  <si>
    <t>장루, 요루</t>
  </si>
  <si>
    <t>뇌병변</t>
  </si>
  <si>
    <t>시각</t>
  </si>
  <si>
    <t>청각</t>
  </si>
  <si>
    <t>언어</t>
  </si>
  <si>
    <t>지적</t>
  </si>
  <si>
    <t>자폐성</t>
  </si>
  <si>
    <t>정신</t>
  </si>
  <si>
    <t>주1) 2018년 기준 자료부터 통계청 표준서식에 따라 서식전체변경</t>
    <phoneticPr fontId="2" type="noConversion"/>
  </si>
  <si>
    <t>Note1) From the 2018 base data, the entire format has been changed according to the standard form of the National Statistical Office.</t>
    <phoneticPr fontId="2" type="noConversion"/>
  </si>
  <si>
    <t>주2) 2021년 기준 자료부터 통계청 표준서식에 따라 '고등학생, '대학생' 항목추가</t>
    <phoneticPr fontId="2" type="noConversion"/>
  </si>
  <si>
    <t>총수급자
Total recipients</t>
    <phoneticPr fontId="1" type="noConversion"/>
  </si>
  <si>
    <t>소계
Sub Total</t>
    <phoneticPr fontId="1" type="noConversion"/>
  </si>
  <si>
    <t>종교</t>
    <phoneticPr fontId="2" type="noConversion"/>
  </si>
  <si>
    <t xml:space="preserve">노인복지관    </t>
    <phoneticPr fontId="1" type="noConversion"/>
  </si>
  <si>
    <t>16. National Pension Insurants by Insurance Type</t>
    <phoneticPr fontId="1" type="noConversion"/>
  </si>
  <si>
    <t>17. Cases and  Benefits in  National Pension by Benefit Type</t>
    <phoneticPr fontId="2" type="noConversion"/>
  </si>
  <si>
    <t>복지용구지원서비스</t>
    <phoneticPr fontId="2" type="noConversion"/>
  </si>
  <si>
    <t>27. 장애인 거주시설 수 및 입소 현황</t>
    <phoneticPr fontId="1" type="noConversion"/>
  </si>
  <si>
    <t>신 안 동</t>
    <phoneticPr fontId="56" type="noConversion"/>
  </si>
  <si>
    <t>Sinan-dong</t>
    <phoneticPr fontId="1" type="noConversion"/>
  </si>
  <si>
    <t>Note2) From the 2021 base data, 'High school student', 'College student.' has been added according to the standard form of the National Statistical Office.</t>
    <phoneticPr fontId="2" type="noConversion"/>
  </si>
  <si>
    <t>Note) Excluding recipients of welfare facilities from total basic living recipients.</t>
    <phoneticPr fontId="1" type="noConversion"/>
  </si>
  <si>
    <r>
      <t xml:space="preserve">시설수급자
</t>
    </r>
    <r>
      <rPr>
        <sz val="11"/>
        <rFont val="맑은 고딕"/>
        <family val="3"/>
        <charset val="129"/>
      </rPr>
      <t>Institutionalized Recipients</t>
    </r>
    <phoneticPr fontId="1" type="noConversion"/>
  </si>
  <si>
    <r>
      <t xml:space="preserve">총 가입자수 Total </t>
    </r>
    <r>
      <rPr>
        <sz val="11"/>
        <rFont val="맑은 고딕"/>
        <family val="3"/>
        <charset val="129"/>
      </rPr>
      <t>insured persons</t>
    </r>
    <phoneticPr fontId="2" type="noConversion"/>
  </si>
  <si>
    <r>
      <t xml:space="preserve">사업장 가입자  </t>
    </r>
    <r>
      <rPr>
        <sz val="11"/>
        <rFont val="맑은 고딕"/>
        <family val="3"/>
        <charset val="129"/>
      </rPr>
      <t>Workplace-based insured persons</t>
    </r>
    <phoneticPr fontId="2" type="noConversion"/>
  </si>
  <si>
    <r>
      <t xml:space="preserve">Note) Localsubscribers include those subscribers excluded from </t>
    </r>
    <r>
      <rPr>
        <sz val="11"/>
        <rFont val="맑은 고딕"/>
        <family val="3"/>
        <charset val="129"/>
      </rPr>
      <t>contribution payments</t>
    </r>
    <phoneticPr fontId="2" type="noConversion"/>
  </si>
  <si>
    <t>주ㆍ야간보호서비스
Day and night care</t>
    <phoneticPr fontId="2" type="noConversion"/>
  </si>
  <si>
    <r>
      <rPr>
        <sz val="10"/>
        <rFont val="맑은 고딕"/>
        <family val="3"/>
        <charset val="129"/>
      </rPr>
      <t>재가노인지원서비스
Community care supporting service</t>
    </r>
    <phoneticPr fontId="2" type="noConversion"/>
  </si>
  <si>
    <r>
      <t xml:space="preserve">시설
입소연계
</t>
    </r>
    <r>
      <rPr>
        <sz val="9"/>
        <rFont val="맑은 고딕"/>
        <family val="3"/>
        <charset val="129"/>
      </rPr>
      <t>Referral to facilities</t>
    </r>
    <phoneticPr fontId="1" type="noConversion"/>
  </si>
  <si>
    <r>
      <t xml:space="preserve">Physically
</t>
    </r>
    <r>
      <rPr>
        <sz val="10"/>
        <rFont val="맑은 고딕"/>
        <family val="3"/>
        <charset val="129"/>
      </rPr>
      <t>disabled &amp;
Brain lesion disorder</t>
    </r>
    <phoneticPr fontId="1" type="noConversion"/>
  </si>
  <si>
    <t>Source : Elderly Welfare Division</t>
  </si>
  <si>
    <t>Source : Elderly Welfare Division</t>
    <phoneticPr fontId="1" type="noConversion"/>
  </si>
  <si>
    <t>Source : Elderly Welfare Division</t>
    <phoneticPr fontId="2" type="noConversion"/>
  </si>
  <si>
    <t>Note4) From the 2021 base data, the entire format has been changed according to the standard form of the National
        Statistical Office.</t>
    <phoneticPr fontId="1" type="noConversion"/>
  </si>
  <si>
    <t>연    별</t>
    <phoneticPr fontId="2" type="noConversion"/>
  </si>
  <si>
    <t xml:space="preserve">주4) 2021년 기준자료부터 통계청 표준서식에 따라 서식전체변경
</t>
    <phoneticPr fontId="1" type="noConversion"/>
  </si>
  <si>
    <t>주) 2022년 기준자료부터 합계(입소자, 퇴소자, 연말현재생활인원) 남녀 구분 삭제</t>
    <phoneticPr fontId="1" type="noConversion"/>
  </si>
  <si>
    <t>Note) From the 2022 standard data, the classification of male and female for total(admissions, 
        discharges and no. of inmates as of year-end) is deleted.</t>
    <phoneticPr fontId="1" type="noConversion"/>
  </si>
  <si>
    <t>자 립</t>
    <phoneticPr fontId="2" type="noConversion"/>
  </si>
  <si>
    <t>Self
independence</t>
    <phoneticPr fontId="2" type="noConversion"/>
  </si>
  <si>
    <t>주1) 2021년 기준자료부터 장애종류 분류 개편(지체 → 지체 및 뇌병변, 정신지체 → 지적 및 자폐)</t>
    <phoneticPr fontId="2" type="noConversion"/>
  </si>
  <si>
    <r>
      <t>Note1) From 2021 data, Classification of disability types is reorganized(</t>
    </r>
    <r>
      <rPr>
        <sz val="11"/>
        <rFont val="맑은 고딕"/>
        <family val="3"/>
        <charset val="129"/>
      </rPr>
      <t>Physically → Physically and brain lesions, mental retardation → intellectual and autistic)</t>
    </r>
    <phoneticPr fontId="2" type="noConversion"/>
  </si>
  <si>
    <t>주2) 2022년 기준자료부터 퇴소자 하위 항목에 자립 추가</t>
    <phoneticPr fontId="2" type="noConversion"/>
  </si>
  <si>
    <t>주) 총수급자에 시설수급자 제외</t>
    <phoneticPr fontId="1" type="noConversion"/>
  </si>
  <si>
    <t>Note2) From the 2022 reference data, 'Self-independence' is added to the sub-items of 'Discharges'</t>
    <phoneticPr fontId="2" type="noConversion"/>
  </si>
  <si>
    <t>주1) 2020년 기준자료부터 "폭력피해이주여성보호시설" 추가</t>
    <phoneticPr fontId="1" type="noConversion"/>
  </si>
  <si>
    <t>주2) 2022년 기준자료부터 여성복지시설은 동남구, 서북구로 구분함</t>
    <phoneticPr fontId="1" type="noConversion"/>
  </si>
  <si>
    <t>청 룡 동</t>
    <phoneticPr fontId="1" type="noConversion"/>
  </si>
  <si>
    <t>Cheongryong-dong</t>
    <phoneticPr fontId="1" type="noConversion"/>
  </si>
  <si>
    <t>생활(법인)</t>
    <phoneticPr fontId="1" type="noConversion"/>
  </si>
  <si>
    <t>생활(비법인)</t>
    <phoneticPr fontId="1" type="noConversion"/>
  </si>
  <si>
    <t>성  별   Gender</t>
    <phoneticPr fontId="1" type="noConversion"/>
  </si>
  <si>
    <t>가정
Home</t>
    <phoneticPr fontId="3" type="noConversion"/>
  </si>
  <si>
    <t>자료 : 여성가족과(여성친화정책팀, 가족행복팀)</t>
    <phoneticPr fontId="1" type="noConversion"/>
  </si>
  <si>
    <t>자료 : 여성가족과(여성친화정책팀, 외국인주민지원팀)</t>
    <phoneticPr fontId="1" type="noConversion"/>
  </si>
  <si>
    <t>시설수
Facilities</t>
  </si>
  <si>
    <t>정원
Capacity</t>
  </si>
  <si>
    <t>현원
Users</t>
    <phoneticPr fontId="2" type="noConversion"/>
  </si>
  <si>
    <t>단위 : 개소, 명, 세대</t>
    <phoneticPr fontId="1" type="noConversion"/>
  </si>
  <si>
    <t>Unit : number, person, household</t>
    <phoneticPr fontId="1" type="noConversion"/>
  </si>
  <si>
    <t>단위 : 개소, 명, 세대</t>
    <phoneticPr fontId="2" type="noConversion"/>
  </si>
  <si>
    <t>주) 노인복지주택의 정원은 세대수임(주택은 1세대에 노인 1명 또는 여러 명이 거주 가능하므로 정원이 없음)</t>
    <phoneticPr fontId="1" type="noConversion"/>
  </si>
  <si>
    <t>연말현재
수용자</t>
  </si>
  <si>
    <t>연말현재
수용자</t>
    <phoneticPr fontId="1" type="noConversion"/>
  </si>
  <si>
    <t>자료 : 노인복지과(노인요양팀), 「노인복지시설현황」 보건복지부</t>
    <phoneticPr fontId="1" type="noConversion"/>
  </si>
  <si>
    <t>자료 : 복지정책과(생활보장팀), 「국민기초생활보장 수급자현황」 보건복지부</t>
    <phoneticPr fontId="1" type="noConversion"/>
  </si>
  <si>
    <t>…</t>
    <phoneticPr fontId="2" type="noConversion"/>
  </si>
  <si>
    <t>자료 : 노인복지과(노인시설팀), 「노인복지시설현황」 보건복지부</t>
    <phoneticPr fontId="1" type="noConversion"/>
  </si>
  <si>
    <r>
      <t xml:space="preserve">자료 : 노인복지과(노인정책팀), </t>
    </r>
    <r>
      <rPr>
        <sz val="11"/>
        <rFont val="맑은 고딕"/>
        <family val="3"/>
        <charset val="129"/>
      </rPr>
      <t>「보건복지통계연보」 보건복지부</t>
    </r>
    <phoneticPr fontId="1" type="noConversion"/>
  </si>
  <si>
    <r>
      <t xml:space="preserve">자료 : 아동보육과(아동보호팀), </t>
    </r>
    <r>
      <rPr>
        <sz val="11"/>
        <rFont val="맑은 고딕"/>
        <family val="3"/>
        <charset val="129"/>
      </rPr>
      <t>「아동복지시설 보호아동 및 종사자현황 보고」 보건복지부</t>
    </r>
    <phoneticPr fontId="1" type="noConversion"/>
  </si>
  <si>
    <t>자료 : 장애인복지과(장애인시설팀), 「보건복지통계연보」 (장애인 거주시설 통계) 보건복지부</t>
    <phoneticPr fontId="1" type="noConversion"/>
  </si>
  <si>
    <r>
      <t>자료 : 장애인복지과</t>
    </r>
    <r>
      <rPr>
        <sz val="10"/>
        <rFont val="맑은 고딕"/>
        <family val="3"/>
        <charset val="129"/>
      </rPr>
      <t>(장애인정책팀), 「장애인현황」 보건복지부</t>
    </r>
    <phoneticPr fontId="1" type="noConversion"/>
  </si>
  <si>
    <t>자료 : 장애인복지과(장애인정책팀), 「장애인현황」 보건복지부</t>
    <phoneticPr fontId="2" type="noConversion"/>
  </si>
  <si>
    <r>
      <t>자료 : 아동보육과(보육정책팀), 「어린이집및이용자통계」 보건</t>
    </r>
    <r>
      <rPr>
        <sz val="10"/>
        <rFont val="맑은 고딕"/>
        <family val="3"/>
        <charset val="129"/>
      </rPr>
      <t>복지부</t>
    </r>
    <phoneticPr fontId="2" type="noConversion"/>
  </si>
  <si>
    <t>…</t>
    <phoneticPr fontId="1" type="noConversion"/>
  </si>
  <si>
    <r>
      <t xml:space="preserve">Source : Childcare Division, </t>
    </r>
    <r>
      <rPr>
        <sz val="11"/>
        <rFont val="맑은 고딕"/>
        <family val="3"/>
        <charset val="129"/>
      </rPr>
      <t>Ministry of Health &amp; Welfare</t>
    </r>
    <phoneticPr fontId="1" type="noConversion"/>
  </si>
  <si>
    <t>Source : Disability Welfare Division</t>
    <phoneticPr fontId="1" type="noConversion"/>
  </si>
  <si>
    <t>자료 : 자치분권과(민간협력팀)</t>
    <phoneticPr fontId="1" type="noConversion"/>
  </si>
  <si>
    <t>Source : Self-Governance Division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</si>
</sst>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_-* #,##0___-;\-* #,##0___-;_-* &quot;-&quot;___-;_-@___-"/>
    <numFmt numFmtId="177" formatCode="_-* #,##0_________________-;\-* #,##0_________________-;_-* &quot;-&quot;_________________-;_-@_________________-"/>
    <numFmt numFmtId="178" formatCode="_-* #,##0_______-;\-* #,##0_______-;_-* &quot;-&quot;_______-;_-@_______-"/>
    <numFmt numFmtId="179" formatCode="_-* #,##0_____-;\-* #,##0_____-;_-* &quot;-&quot;_____-;_-@_____-"/>
    <numFmt numFmtId="180" formatCode="_-* #,##0_____________-;\-* #,##0_____________-;_-* &quot;-&quot;_____________-;_-@_____________-"/>
    <numFmt numFmtId="181" formatCode="_-* #,##0_______-;\-* #,##0_______-;_-* &quot;-&quot;_________-;_-@_________-"/>
    <numFmt numFmtId="182" formatCode="&quot;₩&quot;#,##0.00;&quot;₩&quot;\-#,##0.00"/>
    <numFmt numFmtId="183" formatCode="&quot;R$&quot;#,##0.00;&quot;R$&quot;\-#,##0.00"/>
    <numFmt numFmtId="184" formatCode="_ * #,##0_ ;_ * \-#,##0_ ;_ * &quot;-&quot;_ ;_ @_ "/>
    <numFmt numFmtId="185" formatCode="#,##0_ "/>
    <numFmt numFmtId="186" formatCode="0_);[Red]\(0\)"/>
    <numFmt numFmtId="187" formatCode="_-* #,##0.0_-;\-* #,##0.0_-;_-* &quot;-&quot;_-;_-@_-"/>
    <numFmt numFmtId="188" formatCode="#,##0_);[Red]\(#,##0\)"/>
  </numFmts>
  <fonts count="82">
    <font>
      <sz val="12"/>
      <name val="바탕체"/>
      <family val="1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9"/>
      <name val="바탕체"/>
      <family val="1"/>
      <charset val="129"/>
    </font>
    <font>
      <sz val="9"/>
      <color indexed="8"/>
      <name val="바탕체"/>
      <family val="1"/>
      <charset val="129"/>
    </font>
    <font>
      <b/>
      <sz val="9"/>
      <color indexed="10"/>
      <name val="바탕체"/>
      <family val="1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9"/>
      <color indexed="8"/>
      <name val="바탕체"/>
      <family val="1"/>
      <charset val="129"/>
    </font>
    <font>
      <b/>
      <sz val="16"/>
      <color indexed="8"/>
      <name val="바탕체"/>
      <family val="1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10"/>
      <name val="굴림체"/>
      <family val="3"/>
      <charset val="129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11"/>
      <name val="￥i￠￢￠?o"/>
      <family val="3"/>
      <charset val="129"/>
    </font>
    <font>
      <sz val="12"/>
      <name val="ⓒoUAAA¨u"/>
      <family val="1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11"/>
      <name val="맑은 고딕"/>
      <family val="3"/>
      <charset val="129"/>
    </font>
    <font>
      <sz val="9"/>
      <name val="바탕"/>
      <family val="1"/>
      <charset val="129"/>
    </font>
    <font>
      <b/>
      <sz val="14"/>
      <name val="바탕"/>
      <family val="1"/>
      <charset val="129"/>
    </font>
    <font>
      <sz val="9"/>
      <name val="Times New Roman"/>
      <family val="1"/>
    </font>
    <font>
      <sz val="8"/>
      <name val="맑은 고딕"/>
      <family val="3"/>
      <charset val="129"/>
    </font>
    <font>
      <sz val="10"/>
      <name val="바탕"/>
      <family val="1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b/>
      <sz val="20"/>
      <name val="맑은 고딕"/>
      <family val="3"/>
      <charset val="129"/>
    </font>
    <font>
      <b/>
      <sz val="9"/>
      <name val="바탕체"/>
      <family val="1"/>
      <charset val="129"/>
    </font>
    <font>
      <sz val="8"/>
      <name val="맑은 고딕"/>
      <family val="3"/>
      <charset val="129"/>
    </font>
    <font>
      <b/>
      <sz val="16"/>
      <name val="바탕체"/>
      <family val="1"/>
      <charset val="129"/>
    </font>
    <font>
      <b/>
      <sz val="9"/>
      <name val="Times New Roman"/>
      <family val="1"/>
    </font>
    <font>
      <b/>
      <sz val="10"/>
      <color indexed="10"/>
      <name val="바탕체"/>
      <family val="1"/>
      <charset val="129"/>
    </font>
    <font>
      <sz val="10"/>
      <name val="바탕체"/>
      <family val="1"/>
      <charset val="129"/>
    </font>
    <font>
      <b/>
      <sz val="10"/>
      <name val="바탕체"/>
      <family val="1"/>
      <charset val="129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rgb="FFFF0000"/>
      <name val="Times New Roman"/>
      <family val="1"/>
    </font>
    <font>
      <b/>
      <sz val="20"/>
      <name val="맑은 고딕"/>
      <family val="3"/>
      <charset val="129"/>
      <scheme val="minor"/>
    </font>
    <font>
      <b/>
      <sz val="9"/>
      <color rgb="FFFF0000"/>
      <name val="바탕체"/>
      <family val="1"/>
      <charset val="129"/>
    </font>
    <font>
      <sz val="10"/>
      <color indexed="8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/>
      <right/>
      <top/>
      <bottom style="double">
        <color theme="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double">
        <color theme="1"/>
      </bottom>
      <diagonal/>
    </border>
    <border>
      <left/>
      <right style="thin">
        <color theme="0" tint="-0.14993743705557422"/>
      </right>
      <top/>
      <bottom style="double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double">
        <color indexed="64"/>
      </bottom>
      <diagonal/>
    </border>
  </borders>
  <cellStyleXfs count="225">
    <xf numFmtId="0" fontId="0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 applyFont="0" applyFill="0" applyBorder="0" applyAlignment="0" applyProtection="0"/>
    <xf numFmtId="0" fontId="10" fillId="0" borderId="0"/>
    <xf numFmtId="0" fontId="10" fillId="0" borderId="0"/>
    <xf numFmtId="0" fontId="13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/>
    <xf numFmtId="0" fontId="38" fillId="0" borderId="0"/>
    <xf numFmtId="0" fontId="6" fillId="0" borderId="0" applyFill="0" applyBorder="0" applyAlignment="0"/>
    <xf numFmtId="0" fontId="6" fillId="0" borderId="0" applyFill="0" applyBorder="0" applyAlignment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40" fillId="0" borderId="0" applyFont="0" applyFill="0" applyBorder="0" applyAlignment="0" applyProtection="0"/>
    <xf numFmtId="2" fontId="40" fillId="0" borderId="0" applyFont="0" applyFill="0" applyBorder="0" applyAlignment="0" applyProtection="0"/>
    <xf numFmtId="0" fontId="41" fillId="0" borderId="1" applyNumberFormat="0" applyAlignment="0" applyProtection="0">
      <alignment horizontal="left" vertical="center"/>
    </xf>
    <xf numFmtId="0" fontId="41" fillId="0" borderId="2">
      <alignment horizontal="left" vertical="center"/>
    </xf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/>
    <xf numFmtId="10" fontId="40" fillId="0" borderId="0" applyFont="0" applyFill="0" applyBorder="0" applyAlignment="0" applyProtection="0"/>
    <xf numFmtId="0" fontId="43" fillId="0" borderId="0"/>
    <xf numFmtId="0" fontId="40" fillId="0" borderId="3" applyNumberFormat="0" applyFont="0" applyFill="0" applyAlignment="0" applyProtection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0" fontId="18" fillId="3" borderId="0" applyNumberFormat="0" applyBorder="0" applyAlignment="0" applyProtection="0">
      <alignment vertical="center"/>
    </xf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6" fillId="21" borderId="5" applyNumberFormat="0" applyFont="0" applyAlignment="0" applyProtection="0">
      <alignment vertical="center"/>
    </xf>
    <xf numFmtId="0" fontId="6" fillId="21" borderId="5" applyNumberFormat="0" applyFont="0" applyAlignment="0" applyProtection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6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0" fontId="10" fillId="0" borderId="0"/>
    <xf numFmtId="0" fontId="24" fillId="0" borderId="7"/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0" borderId="13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184" fontId="7" fillId="0" borderId="0" applyProtection="0"/>
    <xf numFmtId="0" fontId="7" fillId="0" borderId="0" applyFont="0" applyFill="0" applyBorder="0" applyAlignment="0" applyProtection="0"/>
    <xf numFmtId="49" fontId="1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9" fontId="14" fillId="0" borderId="0">
      <alignment vertical="center"/>
    </xf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center"/>
    </xf>
    <xf numFmtId="0" fontId="6" fillId="0" borderId="0"/>
    <xf numFmtId="0" fontId="6" fillId="0" borderId="0"/>
    <xf numFmtId="49" fontId="14" fillId="0" borderId="0">
      <alignment vertical="center"/>
    </xf>
    <xf numFmtId="0" fontId="6" fillId="0" borderId="0"/>
    <xf numFmtId="0" fontId="6" fillId="0" borderId="0"/>
    <xf numFmtId="49" fontId="1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9" fontId="1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9" fontId="1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9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51" fillId="0" borderId="0"/>
    <xf numFmtId="0" fontId="14" fillId="0" borderId="0">
      <alignment vertical="center"/>
    </xf>
    <xf numFmtId="0" fontId="1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9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9" fontId="14" fillId="0" borderId="0">
      <alignment vertical="center"/>
    </xf>
    <xf numFmtId="0" fontId="7" fillId="0" borderId="0"/>
    <xf numFmtId="0" fontId="7" fillId="0" borderId="0"/>
    <xf numFmtId="0" fontId="6" fillId="0" borderId="0"/>
    <xf numFmtId="0" fontId="35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</cellStyleXfs>
  <cellXfs count="1030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 shrinkToFit="1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0" fontId="6" fillId="0" borderId="0" xfId="148" applyFont="1" applyFill="1" applyProtection="1">
      <protection locked="0"/>
    </xf>
    <xf numFmtId="0" fontId="45" fillId="0" borderId="0" xfId="148" applyFont="1" applyFill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>
      <alignment vertical="center"/>
    </xf>
    <xf numFmtId="0" fontId="62" fillId="0" borderId="0" xfId="0" applyFont="1" applyAlignment="1" applyProtection="1">
      <alignment vertical="center"/>
      <protection locked="0"/>
    </xf>
    <xf numFmtId="0" fontId="62" fillId="0" borderId="0" xfId="0" applyFont="1" applyAlignment="1" applyProtection="1">
      <alignment horizontal="right" vertical="center"/>
      <protection locked="0"/>
    </xf>
    <xf numFmtId="0" fontId="63" fillId="0" borderId="0" xfId="0" applyFont="1" applyAlignment="1" applyProtection="1">
      <alignment horizontal="centerContinuous" vertical="center"/>
      <protection locked="0"/>
    </xf>
    <xf numFmtId="0" fontId="62" fillId="0" borderId="14" xfId="0" applyFont="1" applyBorder="1" applyAlignment="1" applyProtection="1">
      <alignment vertical="center"/>
      <protection locked="0"/>
    </xf>
    <xf numFmtId="0" fontId="62" fillId="0" borderId="14" xfId="0" applyFont="1" applyBorder="1" applyAlignment="1" applyProtection="1">
      <alignment horizontal="right" vertical="center"/>
      <protection locked="0"/>
    </xf>
    <xf numFmtId="0" fontId="64" fillId="0" borderId="15" xfId="0" applyFont="1" applyBorder="1" applyAlignment="1" applyProtection="1">
      <alignment horizontal="center" vertical="center"/>
      <protection locked="0"/>
    </xf>
    <xf numFmtId="0" fontId="64" fillId="0" borderId="16" xfId="0" applyFont="1" applyBorder="1" applyAlignment="1" applyProtection="1">
      <alignment vertical="center"/>
      <protection locked="0"/>
    </xf>
    <xf numFmtId="0" fontId="64" fillId="0" borderId="0" xfId="0" applyFont="1" applyAlignment="1" applyProtection="1">
      <alignment vertical="center"/>
      <protection locked="0"/>
    </xf>
    <xf numFmtId="0" fontId="64" fillId="0" borderId="17" xfId="0" applyFont="1" applyBorder="1" applyAlignment="1" applyProtection="1">
      <alignment vertical="center"/>
      <protection locked="0"/>
    </xf>
    <xf numFmtId="0" fontId="62" fillId="0" borderId="18" xfId="0" quotePrefix="1" applyFont="1" applyBorder="1" applyAlignment="1" applyProtection="1">
      <alignment horizontal="center" vertical="center" shrinkToFit="1"/>
      <protection locked="0"/>
    </xf>
    <xf numFmtId="41" fontId="62" fillId="0" borderId="0" xfId="0" applyNumberFormat="1" applyFont="1" applyAlignment="1" applyProtection="1">
      <alignment vertical="center"/>
    </xf>
    <xf numFmtId="41" fontId="62" fillId="0" borderId="0" xfId="0" applyNumberFormat="1" applyFont="1" applyAlignment="1" applyProtection="1">
      <alignment horizontal="right" vertical="center"/>
    </xf>
    <xf numFmtId="0" fontId="62" fillId="0" borderId="17" xfId="0" quotePrefix="1" applyNumberFormat="1" applyFont="1" applyBorder="1" applyAlignment="1" applyProtection="1">
      <alignment horizontal="center" vertical="center" shrinkToFit="1"/>
      <protection locked="0"/>
    </xf>
    <xf numFmtId="0" fontId="65" fillId="0" borderId="18" xfId="0" quotePrefix="1" applyFont="1" applyFill="1" applyBorder="1" applyAlignment="1" applyProtection="1">
      <alignment horizontal="center" vertical="center"/>
      <protection locked="0"/>
    </xf>
    <xf numFmtId="41" fontId="65" fillId="0" borderId="0" xfId="220" applyNumberFormat="1" applyFont="1" applyAlignment="1" applyProtection="1">
      <alignment horizontal="center" vertical="center"/>
      <protection locked="0"/>
    </xf>
    <xf numFmtId="41" fontId="66" fillId="0" borderId="0" xfId="0" applyNumberFormat="1" applyFont="1" applyAlignment="1" applyProtection="1">
      <alignment horizontal="right" vertical="center"/>
      <protection locked="0"/>
    </xf>
    <xf numFmtId="0" fontId="65" fillId="0" borderId="17" xfId="0" quotePrefix="1" applyFont="1" applyFill="1" applyBorder="1" applyAlignment="1" applyProtection="1">
      <alignment horizontal="center" vertical="center" shrinkToFit="1"/>
      <protection locked="0"/>
    </xf>
    <xf numFmtId="0" fontId="64" fillId="0" borderId="18" xfId="0" applyFont="1" applyBorder="1" applyAlignment="1" applyProtection="1">
      <alignment vertical="center"/>
      <protection locked="0"/>
    </xf>
    <xf numFmtId="0" fontId="64" fillId="0" borderId="3" xfId="0" applyFont="1" applyBorder="1" applyAlignment="1" applyProtection="1">
      <alignment vertical="center"/>
      <protection locked="0"/>
    </xf>
    <xf numFmtId="0" fontId="64" fillId="0" borderId="17" xfId="0" applyFont="1" applyBorder="1" applyAlignment="1" applyProtection="1">
      <alignment horizontal="center" vertical="center" shrinkToFit="1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0" fontId="67" fillId="0" borderId="0" xfId="0" applyFont="1" applyBorder="1" applyAlignment="1" applyProtection="1">
      <alignment horizontal="center"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0" fontId="68" fillId="0" borderId="20" xfId="0" applyFont="1" applyBorder="1" applyAlignment="1" applyProtection="1">
      <alignment horizontal="center" vertical="center" shrinkToFit="1"/>
      <protection locked="0"/>
    </xf>
    <xf numFmtId="0" fontId="68" fillId="0" borderId="21" xfId="0" applyFont="1" applyBorder="1" applyAlignment="1" applyProtection="1">
      <alignment horizontal="center" vertical="center" shrinkToFit="1"/>
      <protection locked="0"/>
    </xf>
    <xf numFmtId="0" fontId="68" fillId="0" borderId="16" xfId="0" applyFont="1" applyBorder="1" applyAlignment="1" applyProtection="1">
      <alignment vertical="center"/>
      <protection locked="0"/>
    </xf>
    <xf numFmtId="180" fontId="68" fillId="0" borderId="0" xfId="0" applyNumberFormat="1" applyFont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center" vertical="center"/>
      <protection locked="0"/>
    </xf>
    <xf numFmtId="41" fontId="68" fillId="0" borderId="0" xfId="0" applyNumberFormat="1" applyFont="1" applyAlignment="1" applyProtection="1">
      <alignment horizontal="right" vertical="center" shrinkToFit="1"/>
    </xf>
    <xf numFmtId="0" fontId="69" fillId="0" borderId="18" xfId="0" quotePrefix="1" applyFont="1" applyFill="1" applyBorder="1" applyAlignment="1" applyProtection="1">
      <alignment horizontal="center" vertical="center"/>
      <protection locked="0"/>
    </xf>
    <xf numFmtId="41" fontId="69" fillId="0" borderId="0" xfId="220" applyNumberFormat="1" applyFont="1" applyFill="1" applyBorder="1" applyAlignment="1" applyProtection="1">
      <alignment vertical="center"/>
      <protection locked="0"/>
    </xf>
    <xf numFmtId="0" fontId="69" fillId="0" borderId="17" xfId="0" quotePrefix="1" applyFont="1" applyFill="1" applyBorder="1" applyAlignment="1" applyProtection="1">
      <alignment horizontal="center" vertical="center" shrinkToFit="1"/>
      <protection locked="0"/>
    </xf>
    <xf numFmtId="41" fontId="69" fillId="0" borderId="0" xfId="220" applyNumberFormat="1" applyFont="1" applyFill="1" applyBorder="1" applyAlignment="1" applyProtection="1">
      <alignment horizontal="right" vertical="center"/>
      <protection locked="0"/>
    </xf>
    <xf numFmtId="0" fontId="68" fillId="0" borderId="22" xfId="0" applyFont="1" applyBorder="1" applyAlignment="1" applyProtection="1">
      <alignment vertical="center"/>
      <protection locked="0"/>
    </xf>
    <xf numFmtId="0" fontId="68" fillId="0" borderId="14" xfId="0" applyFont="1" applyBorder="1" applyAlignment="1" applyProtection="1">
      <alignment horizontal="center" vertical="center"/>
      <protection locked="0"/>
    </xf>
    <xf numFmtId="41" fontId="68" fillId="0" borderId="14" xfId="0" applyNumberFormat="1" applyFont="1" applyBorder="1" applyAlignment="1" applyProtection="1">
      <alignment horizontal="center" vertical="center"/>
      <protection locked="0"/>
    </xf>
    <xf numFmtId="0" fontId="68" fillId="0" borderId="23" xfId="0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center" vertical="center"/>
      <protection locked="0"/>
    </xf>
    <xf numFmtId="0" fontId="62" fillId="0" borderId="0" xfId="0" applyFont="1" applyBorder="1" applyAlignment="1" applyProtection="1">
      <alignment horizontal="center" vertical="center"/>
      <protection locked="0"/>
    </xf>
    <xf numFmtId="0" fontId="63" fillId="0" borderId="0" xfId="0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 applyProtection="1">
      <alignment vertical="center"/>
      <protection locked="0"/>
    </xf>
    <xf numFmtId="0" fontId="62" fillId="0" borderId="0" xfId="0" applyFont="1" applyAlignment="1" applyProtection="1">
      <alignment vertical="center" shrinkToFit="1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62" fillId="0" borderId="19" xfId="0" applyFont="1" applyBorder="1" applyAlignment="1" applyProtection="1">
      <alignment horizontal="center" vertical="center"/>
      <protection locked="0"/>
    </xf>
    <xf numFmtId="0" fontId="62" fillId="0" borderId="21" xfId="0" applyFont="1" applyBorder="1" applyAlignment="1" applyProtection="1">
      <alignment horizontal="center" vertical="center"/>
      <protection locked="0"/>
    </xf>
    <xf numFmtId="0" fontId="62" fillId="0" borderId="18" xfId="0" applyFont="1" applyBorder="1" applyAlignment="1" applyProtection="1">
      <alignment horizontal="center" vertical="center"/>
      <protection locked="0"/>
    </xf>
    <xf numFmtId="0" fontId="64" fillId="0" borderId="0" xfId="0" applyFont="1" applyFill="1" applyAlignment="1" applyProtection="1">
      <alignment vertical="center"/>
      <protection locked="0"/>
    </xf>
    <xf numFmtId="0" fontId="62" fillId="0" borderId="14" xfId="0" applyFont="1" applyBorder="1" applyAlignment="1" applyProtection="1">
      <alignment horizontal="left" vertical="center"/>
      <protection locked="0"/>
    </xf>
    <xf numFmtId="0" fontId="62" fillId="0" borderId="14" xfId="0" applyFont="1" applyBorder="1" applyAlignment="1" applyProtection="1">
      <alignment horizontal="center" vertical="center"/>
      <protection locked="0"/>
    </xf>
    <xf numFmtId="9" fontId="62" fillId="0" borderId="14" xfId="0" applyNumberFormat="1" applyFont="1" applyBorder="1" applyAlignment="1" applyProtection="1">
      <alignment vertical="center"/>
      <protection locked="0"/>
    </xf>
    <xf numFmtId="0" fontId="62" fillId="0" borderId="24" xfId="0" applyFont="1" applyBorder="1" applyAlignment="1" applyProtection="1">
      <alignment horizontal="centerContinuous" vertical="center"/>
      <protection locked="0"/>
    </xf>
    <xf numFmtId="0" fontId="62" fillId="0" borderId="21" xfId="0" applyFont="1" applyBorder="1" applyAlignment="1" applyProtection="1">
      <alignment horizontal="centerContinuous" vertical="center"/>
      <protection locked="0"/>
    </xf>
    <xf numFmtId="0" fontId="62" fillId="0" borderId="0" xfId="0" applyFont="1" applyBorder="1" applyAlignment="1" applyProtection="1">
      <alignment horizontal="centerContinuous" vertical="center"/>
      <protection locked="0"/>
    </xf>
    <xf numFmtId="0" fontId="62" fillId="0" borderId="25" xfId="0" applyFont="1" applyBorder="1" applyAlignment="1" applyProtection="1">
      <alignment horizontal="center" vertical="center" shrinkToFit="1"/>
      <protection locked="0"/>
    </xf>
    <xf numFmtId="0" fontId="62" fillId="0" borderId="26" xfId="0" applyFont="1" applyBorder="1" applyAlignment="1" applyProtection="1">
      <alignment vertical="center"/>
      <protection locked="0"/>
    </xf>
    <xf numFmtId="0" fontId="64" fillId="0" borderId="18" xfId="0" quotePrefix="1" applyFont="1" applyFill="1" applyBorder="1" applyAlignment="1" applyProtection="1">
      <alignment horizontal="center" vertical="center" shrinkToFit="1"/>
      <protection locked="0"/>
    </xf>
    <xf numFmtId="41" fontId="62" fillId="0" borderId="0" xfId="0" applyNumberFormat="1" applyFont="1" applyFill="1" applyBorder="1" applyAlignment="1" applyProtection="1">
      <alignment horizontal="center" vertical="center"/>
    </xf>
    <xf numFmtId="0" fontId="64" fillId="0" borderId="17" xfId="0" quotePrefix="1" applyFont="1" applyFill="1" applyBorder="1" applyAlignment="1" applyProtection="1">
      <alignment horizontal="center" vertical="center" shrinkToFit="1"/>
      <protection locked="0"/>
    </xf>
    <xf numFmtId="0" fontId="65" fillId="0" borderId="18" xfId="0" quotePrefix="1" applyFont="1" applyFill="1" applyBorder="1" applyAlignment="1" applyProtection="1">
      <alignment horizontal="center" vertical="center" shrinkToFit="1"/>
      <protection locked="0"/>
    </xf>
    <xf numFmtId="41" fontId="66" fillId="0" borderId="0" xfId="0" applyNumberFormat="1" applyFont="1" applyFill="1" applyBorder="1" applyAlignment="1" applyProtection="1">
      <alignment horizontal="center" vertical="center"/>
      <protection locked="0"/>
    </xf>
    <xf numFmtId="41" fontId="71" fillId="0" borderId="0" xfId="0" applyNumberFormat="1" applyFont="1" applyFill="1" applyBorder="1" applyAlignment="1" applyProtection="1">
      <alignment vertical="center"/>
      <protection locked="0"/>
    </xf>
    <xf numFmtId="41" fontId="64" fillId="0" borderId="0" xfId="0" applyNumberFormat="1" applyFont="1" applyFill="1" applyBorder="1" applyAlignment="1" applyProtection="1">
      <alignment vertical="center"/>
      <protection locked="0"/>
    </xf>
    <xf numFmtId="41" fontId="64" fillId="0" borderId="0" xfId="0" applyNumberFormat="1" applyFont="1" applyBorder="1" applyAlignment="1" applyProtection="1">
      <alignment horizontal="right" vertical="center"/>
      <protection locked="0"/>
    </xf>
    <xf numFmtId="41" fontId="64" fillId="0" borderId="0" xfId="0" applyNumberFormat="1" applyFont="1" applyBorder="1" applyAlignment="1" applyProtection="1">
      <alignment vertical="center"/>
      <protection locked="0"/>
    </xf>
    <xf numFmtId="41" fontId="64" fillId="0" borderId="0" xfId="0" applyNumberFormat="1" applyFont="1" applyBorder="1" applyAlignment="1" applyProtection="1">
      <alignment horizontal="center" vertical="center"/>
      <protection locked="0"/>
    </xf>
    <xf numFmtId="0" fontId="62" fillId="0" borderId="17" xfId="0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Fill="1" applyAlignment="1" applyProtection="1">
      <alignment vertical="center"/>
      <protection locked="0"/>
    </xf>
    <xf numFmtId="0" fontId="63" fillId="0" borderId="0" xfId="0" applyFont="1" applyFill="1" applyAlignment="1" applyProtection="1">
      <alignment horizontal="centerContinuous" vertical="center"/>
      <protection locked="0"/>
    </xf>
    <xf numFmtId="0" fontId="62" fillId="0" borderId="0" xfId="0" applyFont="1" applyFill="1" applyBorder="1" applyAlignment="1" applyProtection="1">
      <alignment vertical="center"/>
      <protection locked="0"/>
    </xf>
    <xf numFmtId="0" fontId="62" fillId="0" borderId="18" xfId="0" applyFont="1" applyFill="1" applyBorder="1" applyAlignment="1" applyProtection="1">
      <alignment horizontal="center" vertical="center"/>
      <protection locked="0"/>
    </xf>
    <xf numFmtId="0" fontId="62" fillId="0" borderId="0" xfId="0" applyFont="1" applyFill="1" applyBorder="1" applyAlignment="1" applyProtection="1">
      <alignment horizontal="centerContinuous" vertical="center"/>
      <protection locked="0"/>
    </xf>
    <xf numFmtId="41" fontId="62" fillId="0" borderId="0" xfId="0" applyNumberFormat="1" applyFont="1" applyFill="1" applyBorder="1" applyAlignment="1" applyProtection="1">
      <alignment horizontal="right" vertical="center"/>
    </xf>
    <xf numFmtId="41" fontId="62" fillId="0" borderId="0" xfId="0" applyNumberFormat="1" applyFont="1" applyFill="1" applyBorder="1" applyAlignment="1" applyProtection="1">
      <alignment vertical="center"/>
    </xf>
    <xf numFmtId="41" fontId="65" fillId="0" borderId="0" xfId="221" applyNumberFormat="1" applyFont="1" applyBorder="1" applyAlignment="1" applyProtection="1">
      <alignment horizontal="right" vertical="center"/>
      <protection locked="0"/>
    </xf>
    <xf numFmtId="41" fontId="65" fillId="0" borderId="18" xfId="221" applyNumberFormat="1" applyFont="1" applyBorder="1" applyAlignment="1" applyProtection="1">
      <alignment horizontal="center" vertical="center"/>
      <protection locked="0"/>
    </xf>
    <xf numFmtId="0" fontId="66" fillId="0" borderId="17" xfId="0" quotePrefix="1" applyFont="1" applyFill="1" applyBorder="1" applyAlignment="1" applyProtection="1">
      <alignment horizontal="center" vertical="center" shrinkToFit="1"/>
      <protection locked="0"/>
    </xf>
    <xf numFmtId="0" fontId="71" fillId="0" borderId="18" xfId="0" applyFont="1" applyFill="1" applyBorder="1" applyAlignment="1" applyProtection="1">
      <alignment horizontal="center" vertical="center"/>
      <protection locked="0"/>
    </xf>
    <xf numFmtId="41" fontId="71" fillId="0" borderId="0" xfId="221" applyNumberFormat="1" applyFont="1" applyAlignment="1" applyProtection="1">
      <alignment horizontal="right" vertical="center"/>
      <protection locked="0"/>
    </xf>
    <xf numFmtId="0" fontId="71" fillId="0" borderId="17" xfId="0" applyFont="1" applyFill="1" applyBorder="1" applyAlignment="1" applyProtection="1">
      <alignment horizontal="center" vertical="center" shrinkToFit="1"/>
      <protection locked="0"/>
    </xf>
    <xf numFmtId="0" fontId="71" fillId="0" borderId="17" xfId="0" applyFont="1" applyBorder="1" applyAlignment="1" applyProtection="1">
      <alignment horizontal="center" vertical="center" shrinkToFit="1"/>
      <protection locked="0"/>
    </xf>
    <xf numFmtId="0" fontId="64" fillId="0" borderId="18" xfId="0" applyFont="1" applyFill="1" applyBorder="1" applyAlignment="1" applyProtection="1">
      <alignment horizontal="center" vertical="center"/>
      <protection locked="0"/>
    </xf>
    <xf numFmtId="41" fontId="64" fillId="0" borderId="0" xfId="0" applyNumberFormat="1" applyFont="1" applyFill="1" applyBorder="1" applyAlignment="1" applyProtection="1">
      <alignment vertical="center"/>
    </xf>
    <xf numFmtId="41" fontId="71" fillId="0" borderId="0" xfId="0" applyNumberFormat="1" applyFont="1" applyFill="1" applyBorder="1" applyAlignment="1" applyProtection="1">
      <alignment horizontal="right" vertical="center"/>
      <protection locked="0"/>
    </xf>
    <xf numFmtId="0" fontId="62" fillId="0" borderId="0" xfId="0" applyFont="1" applyBorder="1" applyAlignment="1" applyProtection="1">
      <alignment horizontal="right" vertical="center"/>
      <protection locked="0"/>
    </xf>
    <xf numFmtId="0" fontId="62" fillId="0" borderId="0" xfId="0" applyFont="1" applyFill="1" applyAlignment="1" applyProtection="1">
      <alignment horizontal="right" vertical="center"/>
      <protection locked="0"/>
    </xf>
    <xf numFmtId="0" fontId="62" fillId="0" borderId="0" xfId="0" applyFont="1" applyAlignment="1" applyProtection="1">
      <alignment horizontal="right" vertical="center"/>
      <protection locked="0"/>
    </xf>
    <xf numFmtId="0" fontId="64" fillId="0" borderId="0" xfId="148" applyFont="1" applyFill="1" applyProtection="1">
      <protection locked="0"/>
    </xf>
    <xf numFmtId="0" fontId="64" fillId="0" borderId="0" xfId="148" applyFont="1" applyFill="1" applyAlignment="1" applyProtection="1">
      <alignment vertical="center"/>
      <protection locked="0"/>
    </xf>
    <xf numFmtId="0" fontId="64" fillId="0" borderId="17" xfId="148" applyFont="1" applyFill="1" applyBorder="1" applyAlignment="1" applyProtection="1">
      <alignment horizontal="center" vertical="center"/>
      <protection locked="0"/>
    </xf>
    <xf numFmtId="0" fontId="66" fillId="0" borderId="17" xfId="148" applyFont="1" applyFill="1" applyBorder="1" applyAlignment="1" applyProtection="1">
      <alignment horizontal="center" vertical="center"/>
      <protection locked="0"/>
    </xf>
    <xf numFmtId="185" fontId="68" fillId="0" borderId="14" xfId="0" applyNumberFormat="1" applyFont="1" applyFill="1" applyBorder="1" applyAlignment="1" applyProtection="1">
      <alignment horizontal="right" vertical="center"/>
      <protection locked="0"/>
    </xf>
    <xf numFmtId="0" fontId="64" fillId="0" borderId="21" xfId="0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Fill="1" applyBorder="1" applyAlignment="1" applyProtection="1">
      <alignment horizontal="centerContinuous" vertical="center" wrapText="1" shrinkToFit="1"/>
      <protection locked="0"/>
    </xf>
    <xf numFmtId="0" fontId="64" fillId="0" borderId="0" xfId="0" applyFont="1" applyFill="1" applyBorder="1" applyAlignment="1" applyProtection="1">
      <alignment horizontal="center" vertical="center" shrinkToFit="1"/>
      <protection locked="0"/>
    </xf>
    <xf numFmtId="0" fontId="65" fillId="0" borderId="0" xfId="0" quotePrefix="1" applyFont="1" applyFill="1" applyBorder="1" applyAlignment="1" applyProtection="1">
      <alignment horizontal="center" vertical="center" shrinkToFit="1"/>
      <protection locked="0"/>
    </xf>
    <xf numFmtId="41" fontId="66" fillId="0" borderId="0" xfId="0" applyNumberFormat="1" applyFont="1" applyFill="1" applyBorder="1" applyAlignment="1" applyProtection="1">
      <alignment horizontal="right" vertical="center"/>
      <protection locked="0"/>
    </xf>
    <xf numFmtId="181" fontId="72" fillId="0" borderId="0" xfId="0" applyNumberFormat="1" applyFont="1" applyFill="1" applyBorder="1" applyAlignment="1" applyProtection="1">
      <alignment horizontal="right" vertical="center"/>
      <protection locked="0"/>
    </xf>
    <xf numFmtId="41" fontId="64" fillId="0" borderId="0" xfId="0" applyNumberFormat="1" applyFont="1" applyFill="1" applyBorder="1" applyAlignment="1" applyProtection="1">
      <alignment horizontal="right" vertical="center"/>
      <protection locked="0"/>
    </xf>
    <xf numFmtId="0" fontId="64" fillId="0" borderId="25" xfId="0" applyFont="1" applyFill="1" applyBorder="1" applyAlignment="1" applyProtection="1">
      <alignment horizontal="center" vertical="center" shrinkToFit="1"/>
      <protection locked="0"/>
    </xf>
    <xf numFmtId="0" fontId="63" fillId="0" borderId="0" xfId="0" applyFont="1" applyAlignment="1" applyProtection="1">
      <alignment vertical="center"/>
      <protection locked="0"/>
    </xf>
    <xf numFmtId="0" fontId="62" fillId="0" borderId="0" xfId="0" applyFont="1" applyAlignment="1" applyProtection="1">
      <alignment horizontal="centerContinuous" vertical="center"/>
      <protection locked="0"/>
    </xf>
    <xf numFmtId="0" fontId="63" fillId="0" borderId="0" xfId="0" applyFont="1" applyAlignment="1" applyProtection="1">
      <alignment horizontal="centerContinuous" vertical="center" shrinkToFit="1"/>
      <protection locked="0"/>
    </xf>
    <xf numFmtId="0" fontId="62" fillId="0" borderId="0" xfId="0" applyFont="1" applyBorder="1" applyAlignment="1" applyProtection="1">
      <alignment vertical="center" shrinkToFit="1"/>
      <protection locked="0"/>
    </xf>
    <xf numFmtId="0" fontId="70" fillId="0" borderId="0" xfId="0" applyFont="1" applyAlignment="1" applyProtection="1">
      <alignment vertical="center"/>
      <protection locked="0"/>
    </xf>
    <xf numFmtId="0" fontId="64" fillId="0" borderId="0" xfId="0" applyFont="1" applyBorder="1" applyAlignment="1" applyProtection="1">
      <alignment vertical="center"/>
      <protection locked="0"/>
    </xf>
    <xf numFmtId="41" fontId="64" fillId="0" borderId="0" xfId="0" applyNumberFormat="1" applyFont="1" applyAlignment="1" applyProtection="1">
      <alignment horizontal="right" vertical="center"/>
      <protection locked="0"/>
    </xf>
    <xf numFmtId="0" fontId="63" fillId="0" borderId="0" xfId="0" applyFont="1" applyBorder="1" applyAlignment="1" applyProtection="1">
      <alignment vertical="center"/>
      <protection locked="0"/>
    </xf>
    <xf numFmtId="0" fontId="64" fillId="0" borderId="18" xfId="0" quotePrefix="1" applyFont="1" applyFill="1" applyBorder="1" applyAlignment="1" applyProtection="1">
      <alignment horizontal="center" vertical="center"/>
      <protection locked="0"/>
    </xf>
    <xf numFmtId="41" fontId="64" fillId="0" borderId="0" xfId="220" applyNumberFormat="1" applyFont="1" applyAlignment="1" applyProtection="1">
      <alignment horizontal="center" vertical="center"/>
      <protection locked="0"/>
    </xf>
    <xf numFmtId="0" fontId="68" fillId="0" borderId="18" xfId="0" quotePrefix="1" applyFont="1" applyFill="1" applyBorder="1" applyAlignment="1" applyProtection="1">
      <alignment horizontal="center" vertical="center"/>
      <protection locked="0"/>
    </xf>
    <xf numFmtId="41" fontId="68" fillId="0" borderId="0" xfId="220" applyNumberFormat="1" applyFont="1" applyFill="1" applyBorder="1" applyAlignment="1" applyProtection="1">
      <alignment vertical="center"/>
      <protection locked="0"/>
    </xf>
    <xf numFmtId="0" fontId="68" fillId="0" borderId="17" xfId="0" quotePrefix="1" applyFont="1" applyFill="1" applyBorder="1" applyAlignment="1" applyProtection="1">
      <alignment horizontal="center" vertical="center" shrinkToFit="1"/>
      <protection locked="0"/>
    </xf>
    <xf numFmtId="41" fontId="68" fillId="0" borderId="0" xfId="22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41" fontId="64" fillId="0" borderId="0" xfId="0" applyNumberFormat="1" applyFont="1" applyFill="1" applyBorder="1" applyAlignment="1" applyProtection="1">
      <alignment horizontal="center" vertical="center"/>
      <protection locked="0"/>
    </xf>
    <xf numFmtId="41" fontId="64" fillId="0" borderId="0" xfId="221" applyNumberFormat="1" applyFont="1" applyBorder="1" applyAlignment="1" applyProtection="1">
      <alignment horizontal="right" vertical="center"/>
      <protection locked="0"/>
    </xf>
    <xf numFmtId="41" fontId="64" fillId="0" borderId="0" xfId="0" applyNumberFormat="1" applyFont="1" applyFill="1" applyBorder="1" applyAlignment="1" applyProtection="1">
      <alignment horizontal="right" vertical="center"/>
    </xf>
    <xf numFmtId="0" fontId="62" fillId="0" borderId="27" xfId="0" applyFont="1" applyBorder="1" applyAlignment="1" applyProtection="1">
      <alignment horizontal="centerContinuous" vertical="center" wrapText="1"/>
      <protection locked="0"/>
    </xf>
    <xf numFmtId="0" fontId="62" fillId="0" borderId="27" xfId="0" applyFont="1" applyBorder="1" applyAlignment="1" applyProtection="1">
      <alignment horizontal="center" vertical="center" wrapText="1"/>
      <protection locked="0"/>
    </xf>
    <xf numFmtId="0" fontId="64" fillId="0" borderId="18" xfId="107" applyNumberFormat="1" applyFont="1" applyFill="1" applyBorder="1" applyAlignment="1" applyProtection="1">
      <alignment horizontal="center" vertical="center" wrapText="1"/>
      <protection locked="0"/>
    </xf>
    <xf numFmtId="0" fontId="66" fillId="0" borderId="18" xfId="107" applyNumberFormat="1" applyFont="1" applyFill="1" applyBorder="1" applyAlignment="1" applyProtection="1">
      <alignment horizontal="center" vertical="center" wrapText="1"/>
      <protection locked="0"/>
    </xf>
    <xf numFmtId="41" fontId="64" fillId="0" borderId="0" xfId="0" applyNumberFormat="1" applyFont="1" applyFill="1" applyBorder="1" applyAlignment="1">
      <alignment horizontal="center" vertical="center"/>
    </xf>
    <xf numFmtId="0" fontId="62" fillId="0" borderId="0" xfId="0" applyFont="1" applyAlignment="1" applyProtection="1">
      <alignment horizontal="right" vertical="center"/>
      <protection locked="0"/>
    </xf>
    <xf numFmtId="0" fontId="70" fillId="0" borderId="0" xfId="0" applyFont="1" applyFill="1" applyAlignment="1" applyProtection="1">
      <alignment horizontal="center" vertical="center" wrapText="1"/>
      <protection locked="0"/>
    </xf>
    <xf numFmtId="1" fontId="4" fillId="0" borderId="0" xfId="0" applyNumberFormat="1" applyFont="1" applyFill="1" applyBorder="1" applyAlignment="1" applyProtection="1">
      <alignment vertical="center"/>
      <protection locked="0"/>
    </xf>
    <xf numFmtId="1" fontId="9" fillId="0" borderId="0" xfId="0" applyNumberFormat="1" applyFont="1" applyFill="1" applyBorder="1" applyAlignment="1" applyProtection="1">
      <alignment vertical="center"/>
      <protection locked="0"/>
    </xf>
    <xf numFmtId="1" fontId="8" fillId="0" borderId="0" xfId="0" applyNumberFormat="1" applyFont="1" applyFill="1" applyBorder="1" applyAlignment="1" applyProtection="1">
      <alignment vertical="center"/>
      <protection locked="0"/>
    </xf>
    <xf numFmtId="0" fontId="73" fillId="0" borderId="0" xfId="0" applyFont="1" applyFill="1" applyBorder="1" applyAlignment="1" applyProtection="1">
      <alignment horizontal="center" vertical="center" wrapText="1"/>
      <protection locked="0"/>
    </xf>
    <xf numFmtId="1" fontId="3" fillId="0" borderId="0" xfId="0" applyNumberFormat="1" applyFont="1" applyFill="1" applyBorder="1" applyAlignment="1" applyProtection="1">
      <alignment vertical="center"/>
      <protection locked="0"/>
    </xf>
    <xf numFmtId="1" fontId="73" fillId="0" borderId="17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0" xfId="0" applyNumberFormat="1" applyFont="1" applyFill="1" applyAlignment="1" applyProtection="1">
      <alignment vertical="center"/>
      <protection locked="0"/>
    </xf>
    <xf numFmtId="1" fontId="4" fillId="0" borderId="0" xfId="0" applyNumberFormat="1" applyFont="1" applyFill="1" applyAlignment="1" applyProtection="1">
      <alignment horizontal="center" vertical="center"/>
      <protection locked="0"/>
    </xf>
    <xf numFmtId="1" fontId="4" fillId="25" borderId="0" xfId="0" applyNumberFormat="1" applyFont="1" applyFill="1" applyAlignment="1" applyProtection="1">
      <alignment horizontal="center" vertical="center"/>
      <protection locked="0"/>
    </xf>
    <xf numFmtId="179" fontId="68" fillId="0" borderId="0" xfId="0" applyNumberFormat="1" applyFont="1" applyFill="1" applyAlignment="1" applyProtection="1">
      <alignment horizontal="right" vertical="distributed" indent="1" shrinkToFit="1"/>
    </xf>
    <xf numFmtId="41" fontId="68" fillId="0" borderId="0" xfId="0" applyNumberFormat="1" applyFont="1" applyFill="1" applyAlignment="1" applyProtection="1">
      <alignment horizontal="right" vertical="distributed" indent="1" shrinkToFit="1"/>
    </xf>
    <xf numFmtId="185" fontId="68" fillId="0" borderId="0" xfId="0" applyNumberFormat="1" applyFont="1" applyFill="1" applyAlignment="1" applyProtection="1">
      <alignment horizontal="right" vertical="distributed" indent="1" shrinkToFit="1"/>
    </xf>
    <xf numFmtId="188" fontId="68" fillId="0" borderId="0" xfId="0" applyNumberFormat="1" applyFont="1" applyFill="1" applyAlignment="1" applyProtection="1">
      <alignment horizontal="right" vertical="distributed" indent="1" shrinkToFit="1"/>
    </xf>
    <xf numFmtId="186" fontId="68" fillId="0" borderId="0" xfId="0" applyNumberFormat="1" applyFont="1" applyFill="1" applyAlignment="1" applyProtection="1">
      <alignment horizontal="right" vertical="distributed" indent="1" shrinkToFit="1"/>
    </xf>
    <xf numFmtId="179" fontId="68" fillId="0" borderId="0" xfId="0" applyNumberFormat="1" applyFont="1" applyFill="1" applyAlignment="1" applyProtection="1">
      <alignment horizontal="right" vertical="distributed" indent="1" shrinkToFit="1"/>
      <protection locked="0"/>
    </xf>
    <xf numFmtId="179" fontId="74" fillId="0" borderId="0" xfId="0" applyNumberFormat="1" applyFont="1" applyFill="1" applyAlignment="1" applyProtection="1">
      <alignment horizontal="right" vertical="distributed" indent="1" shrinkToFit="1"/>
      <protection locked="0"/>
    </xf>
    <xf numFmtId="41" fontId="75" fillId="0" borderId="0" xfId="91" applyFont="1" applyFill="1" applyBorder="1" applyAlignment="1" applyProtection="1">
      <alignment horizontal="right" vertical="distributed" indent="1" shrinkToFit="1"/>
      <protection locked="0"/>
    </xf>
    <xf numFmtId="41" fontId="68" fillId="0" borderId="0" xfId="91" applyFont="1" applyFill="1" applyBorder="1" applyAlignment="1" applyProtection="1">
      <alignment horizontal="right" vertical="distributed" indent="1" shrinkToFit="1"/>
      <protection locked="0"/>
    </xf>
    <xf numFmtId="0" fontId="68" fillId="0" borderId="18" xfId="0" applyFont="1" applyFill="1" applyBorder="1" applyAlignment="1" applyProtection="1">
      <alignment horizontal="center" vertical="distributed"/>
      <protection locked="0"/>
    </xf>
    <xf numFmtId="49" fontId="68" fillId="0" borderId="18" xfId="0" applyNumberFormat="1" applyFont="1" applyFill="1" applyBorder="1" applyAlignment="1" applyProtection="1">
      <alignment horizontal="center" vertical="distributed"/>
      <protection locked="0"/>
    </xf>
    <xf numFmtId="41" fontId="64" fillId="0" borderId="0" xfId="88" applyFont="1" applyBorder="1" applyAlignment="1" applyProtection="1">
      <alignment vertical="center"/>
      <protection locked="0"/>
    </xf>
    <xf numFmtId="0" fontId="47" fillId="0" borderId="0" xfId="220" applyFont="1" applyAlignment="1" applyProtection="1">
      <alignment vertical="center"/>
      <protection locked="0"/>
    </xf>
    <xf numFmtId="0" fontId="48" fillId="0" borderId="0" xfId="220" applyFont="1" applyAlignment="1" applyProtection="1">
      <alignment vertical="center"/>
      <protection locked="0"/>
    </xf>
    <xf numFmtId="0" fontId="49" fillId="0" borderId="0" xfId="220" applyFont="1" applyAlignment="1" applyProtection="1">
      <alignment vertical="center"/>
      <protection locked="0"/>
    </xf>
    <xf numFmtId="41" fontId="64" fillId="0" borderId="0" xfId="89" applyFont="1" applyFill="1" applyBorder="1" applyAlignment="1" applyProtection="1">
      <alignment vertical="center" shrinkToFit="1"/>
    </xf>
    <xf numFmtId="0" fontId="76" fillId="0" borderId="0" xfId="220" applyFont="1" applyAlignment="1" applyProtection="1">
      <alignment horizontal="center" vertical="center"/>
      <protection locked="0"/>
    </xf>
    <xf numFmtId="41" fontId="66" fillId="0" borderId="23" xfId="88" applyFont="1" applyBorder="1" applyAlignment="1" applyProtection="1">
      <alignment horizontal="center" vertical="center" shrinkToFit="1"/>
      <protection locked="0"/>
    </xf>
    <xf numFmtId="41" fontId="66" fillId="0" borderId="14" xfId="89" applyFont="1" applyBorder="1" applyAlignment="1" applyProtection="1">
      <alignment horizontal="center" vertical="center" shrinkToFit="1"/>
    </xf>
    <xf numFmtId="41" fontId="66" fillId="0" borderId="14" xfId="89" applyFont="1" applyFill="1" applyBorder="1" applyAlignment="1" applyProtection="1">
      <alignment vertical="center" shrinkToFit="1"/>
    </xf>
    <xf numFmtId="41" fontId="66" fillId="0" borderId="14" xfId="89" applyFont="1" applyBorder="1" applyAlignment="1" applyProtection="1">
      <alignment horizontal="center" vertical="center" shrinkToFit="1"/>
      <protection locked="0"/>
    </xf>
    <xf numFmtId="41" fontId="66" fillId="0" borderId="14" xfId="89" applyFont="1" applyBorder="1" applyAlignment="1" applyProtection="1">
      <alignment vertical="center" shrinkToFit="1"/>
    </xf>
    <xf numFmtId="41" fontId="66" fillId="0" borderId="0" xfId="88" applyFont="1" applyBorder="1" applyAlignment="1" applyProtection="1">
      <alignment horizontal="center" vertical="center" shrinkToFit="1"/>
      <protection locked="0"/>
    </xf>
    <xf numFmtId="0" fontId="66" fillId="0" borderId="14" xfId="220" applyFont="1" applyBorder="1" applyAlignment="1" applyProtection="1">
      <alignment horizontal="center" vertical="center" shrinkToFit="1"/>
      <protection locked="0"/>
    </xf>
    <xf numFmtId="41" fontId="66" fillId="0" borderId="14" xfId="88" applyFont="1" applyBorder="1" applyAlignment="1" applyProtection="1">
      <alignment horizontal="center" vertical="center" shrinkToFit="1"/>
      <protection locked="0"/>
    </xf>
    <xf numFmtId="0" fontId="7" fillId="0" borderId="0" xfId="220" applyFont="1" applyAlignment="1" applyProtection="1">
      <alignment vertical="center"/>
      <protection locked="0"/>
    </xf>
    <xf numFmtId="41" fontId="7" fillId="0" borderId="0" xfId="88" applyFont="1" applyAlignment="1" applyProtection="1">
      <alignment vertical="center"/>
      <protection locked="0"/>
    </xf>
    <xf numFmtId="41" fontId="7" fillId="0" borderId="0" xfId="88" applyFont="1" applyBorder="1" applyAlignment="1" applyProtection="1">
      <alignment vertical="center"/>
      <protection locked="0"/>
    </xf>
    <xf numFmtId="0" fontId="7" fillId="0" borderId="0" xfId="220" applyFont="1" applyBorder="1" applyAlignment="1" applyProtection="1">
      <alignment vertical="center"/>
      <protection locked="0"/>
    </xf>
    <xf numFmtId="41" fontId="7" fillId="0" borderId="0" xfId="88" applyFont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41" fontId="68" fillId="0" borderId="0" xfId="88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68" fillId="0" borderId="0" xfId="0" quotePrefix="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69" fillId="0" borderId="0" xfId="0" quotePrefix="1" applyFont="1" applyFill="1" applyBorder="1" applyAlignment="1" applyProtection="1">
      <alignment horizontal="center" vertical="center"/>
      <protection locked="0"/>
    </xf>
    <xf numFmtId="41" fontId="69" fillId="0" borderId="0" xfId="88" applyNumberFormat="1" applyFont="1" applyFill="1" applyBorder="1" applyAlignment="1" applyProtection="1">
      <alignment horizontal="right" vertical="center"/>
      <protection locked="0"/>
    </xf>
    <xf numFmtId="0" fontId="69" fillId="0" borderId="0" xfId="0" quotePrefix="1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41" fontId="75" fillId="0" borderId="0" xfId="88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4" fillId="24" borderId="0" xfId="0" applyFont="1" applyFill="1" applyAlignment="1" applyProtection="1">
      <alignment horizontal="center" vertical="center"/>
      <protection locked="0"/>
    </xf>
    <xf numFmtId="0" fontId="68" fillId="0" borderId="14" xfId="0" applyFont="1" applyFill="1" applyBorder="1" applyAlignment="1" applyProtection="1">
      <alignment vertical="center"/>
      <protection locked="0"/>
    </xf>
    <xf numFmtId="0" fontId="68" fillId="0" borderId="0" xfId="0" applyFont="1" applyFill="1" applyBorder="1" applyAlignment="1" applyProtection="1">
      <alignment vertical="center"/>
      <protection locked="0"/>
    </xf>
    <xf numFmtId="0" fontId="68" fillId="0" borderId="0" xfId="0" applyFont="1" applyFill="1" applyAlignment="1" applyProtection="1">
      <alignment vertical="center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Alignment="1" applyProtection="1">
      <protection locked="0"/>
    </xf>
    <xf numFmtId="0" fontId="63" fillId="0" borderId="0" xfId="0" applyFont="1" applyAlignment="1" applyProtection="1">
      <alignment vertical="center" wrapText="1"/>
      <protection locked="0"/>
    </xf>
    <xf numFmtId="178" fontId="62" fillId="0" borderId="0" xfId="0" applyNumberFormat="1" applyFont="1" applyAlignment="1" applyProtection="1">
      <alignment horizontal="center" vertical="center" wrapText="1"/>
      <protection locked="0"/>
    </xf>
    <xf numFmtId="0" fontId="64" fillId="0" borderId="0" xfId="0" applyFont="1" applyBorder="1" applyAlignment="1" applyProtection="1">
      <alignment horizontal="center" vertical="center" wrapText="1"/>
      <protection locked="0"/>
    </xf>
    <xf numFmtId="0" fontId="64" fillId="0" borderId="28" xfId="0" applyFont="1" applyBorder="1" applyAlignment="1" applyProtection="1">
      <alignment horizontal="center" vertical="center" wrapText="1"/>
      <protection locked="0"/>
    </xf>
    <xf numFmtId="0" fontId="64" fillId="0" borderId="18" xfId="0" applyFont="1" applyBorder="1" applyAlignment="1" applyProtection="1">
      <alignment horizontal="center" vertical="center"/>
      <protection locked="0"/>
    </xf>
    <xf numFmtId="41" fontId="64" fillId="0" borderId="0" xfId="88" applyFont="1" applyBorder="1" applyAlignment="1" applyProtection="1">
      <alignment horizontal="right" vertical="center" shrinkToFit="1"/>
      <protection locked="0"/>
    </xf>
    <xf numFmtId="188" fontId="64" fillId="0" borderId="0" xfId="0" applyNumberFormat="1" applyFont="1" applyAlignment="1" applyProtection="1">
      <alignment horizontal="right" vertical="center" shrinkToFit="1"/>
      <protection locked="0"/>
    </xf>
    <xf numFmtId="41" fontId="64" fillId="0" borderId="0" xfId="0" applyNumberFormat="1" applyFont="1" applyBorder="1" applyAlignment="1" applyProtection="1">
      <alignment horizontal="right" vertical="center" shrinkToFit="1"/>
      <protection locked="0"/>
    </xf>
    <xf numFmtId="0" fontId="65" fillId="0" borderId="18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protection locked="0"/>
    </xf>
    <xf numFmtId="49" fontId="64" fillId="0" borderId="22" xfId="0" applyNumberFormat="1" applyFont="1" applyBorder="1" applyAlignment="1" applyProtection="1">
      <alignment horizontal="center"/>
      <protection locked="0"/>
    </xf>
    <xf numFmtId="178" fontId="64" fillId="0" borderId="14" xfId="0" applyNumberFormat="1" applyFont="1" applyBorder="1" applyAlignment="1" applyProtection="1">
      <protection locked="0"/>
    </xf>
    <xf numFmtId="178" fontId="64" fillId="0" borderId="0" xfId="0" applyNumberFormat="1" applyFont="1" applyBorder="1" applyAlignment="1" applyProtection="1">
      <protection locked="0"/>
    </xf>
    <xf numFmtId="0" fontId="64" fillId="0" borderId="14" xfId="0" applyFont="1" applyBorder="1" applyAlignment="1" applyProtection="1">
      <protection locked="0"/>
    </xf>
    <xf numFmtId="0" fontId="64" fillId="0" borderId="3" xfId="0" applyFont="1" applyFill="1" applyBorder="1" applyAlignment="1" applyProtection="1">
      <alignment horizontal="left" vertical="center"/>
      <protection locked="0"/>
    </xf>
    <xf numFmtId="0" fontId="75" fillId="0" borderId="0" xfId="0" applyFont="1" applyBorder="1" applyAlignment="1" applyProtection="1">
      <alignment horizontal="center" vertical="center"/>
      <protection locked="0"/>
    </xf>
    <xf numFmtId="0" fontId="75" fillId="0" borderId="24" xfId="0" applyFont="1" applyBorder="1" applyAlignment="1" applyProtection="1">
      <alignment horizontal="center" vertical="center"/>
      <protection locked="0"/>
    </xf>
    <xf numFmtId="0" fontId="68" fillId="0" borderId="18" xfId="0" quotePrefix="1" applyFont="1" applyBorder="1" applyAlignment="1" applyProtection="1">
      <alignment horizontal="center" vertical="center" shrinkToFit="1"/>
      <protection locked="0"/>
    </xf>
    <xf numFmtId="41" fontId="68" fillId="0" borderId="0" xfId="0" applyNumberFormat="1" applyFont="1" applyAlignment="1" applyProtection="1">
      <alignment horizontal="center" vertical="center" shrinkToFit="1"/>
    </xf>
    <xf numFmtId="41" fontId="68" fillId="0" borderId="0" xfId="0" applyNumberFormat="1" applyFont="1" applyBorder="1" applyAlignment="1" applyProtection="1">
      <alignment horizontal="center" vertical="center"/>
    </xf>
    <xf numFmtId="0" fontId="68" fillId="0" borderId="17" xfId="0" quotePrefix="1" applyNumberFormat="1" applyFont="1" applyBorder="1" applyAlignment="1" applyProtection="1">
      <alignment horizontal="center" vertical="center" shrinkToFit="1"/>
      <protection locked="0"/>
    </xf>
    <xf numFmtId="0" fontId="64" fillId="0" borderId="14" xfId="0" applyFont="1" applyBorder="1" applyAlignment="1" applyProtection="1">
      <alignment horizontal="right" vertical="center"/>
      <protection locked="0"/>
    </xf>
    <xf numFmtId="0" fontId="71" fillId="0" borderId="18" xfId="0" applyFont="1" applyFill="1" applyBorder="1" applyAlignment="1" applyProtection="1">
      <alignment horizontal="center" vertical="center" shrinkToFit="1"/>
      <protection locked="0"/>
    </xf>
    <xf numFmtId="0" fontId="64" fillId="0" borderId="18" xfId="0" applyFont="1" applyFill="1" applyBorder="1" applyAlignment="1" applyProtection="1">
      <alignment horizontal="center" vertical="center" shrinkToFit="1"/>
      <protection locked="0"/>
    </xf>
    <xf numFmtId="0" fontId="64" fillId="0" borderId="17" xfId="0" applyFont="1" applyFill="1" applyBorder="1" applyAlignment="1" applyProtection="1">
      <alignment horizontal="center" vertical="center" shrinkToFit="1"/>
      <protection locked="0"/>
    </xf>
    <xf numFmtId="41" fontId="71" fillId="0" borderId="18" xfId="0" applyNumberFormat="1" applyFont="1" applyFill="1" applyBorder="1" applyAlignment="1" applyProtection="1">
      <alignment horizontal="center" vertical="center"/>
      <protection locked="0"/>
    </xf>
    <xf numFmtId="41" fontId="64" fillId="0" borderId="18" xfId="0" applyNumberFormat="1" applyFont="1" applyFill="1" applyBorder="1" applyAlignment="1" applyProtection="1">
      <alignment horizontal="center" vertical="center"/>
      <protection locked="0"/>
    </xf>
    <xf numFmtId="49" fontId="64" fillId="0" borderId="22" xfId="0" applyNumberFormat="1" applyFont="1" applyBorder="1" applyAlignment="1" applyProtection="1">
      <alignment horizontal="center" vertical="center"/>
      <protection locked="0"/>
    </xf>
    <xf numFmtId="177" fontId="64" fillId="0" borderId="14" xfId="0" applyNumberFormat="1" applyFont="1" applyBorder="1" applyAlignment="1" applyProtection="1">
      <alignment horizontal="center" vertical="center"/>
      <protection locked="0"/>
    </xf>
    <xf numFmtId="177" fontId="64" fillId="0" borderId="0" xfId="0" applyNumberFormat="1" applyFont="1" applyBorder="1" applyAlignment="1" applyProtection="1">
      <alignment horizontal="center" vertical="center"/>
      <protection locked="0"/>
    </xf>
    <xf numFmtId="179" fontId="64" fillId="0" borderId="14" xfId="0" applyNumberFormat="1" applyFont="1" applyBorder="1" applyAlignment="1" applyProtection="1">
      <alignment horizontal="right" vertical="center"/>
      <protection locked="0"/>
    </xf>
    <xf numFmtId="0" fontId="64" fillId="0" borderId="23" xfId="0" applyFont="1" applyBorder="1" applyAlignment="1" applyProtection="1">
      <alignment horizontal="right" vertical="center" shrinkToFit="1"/>
      <protection locked="0"/>
    </xf>
    <xf numFmtId="0" fontId="64" fillId="0" borderId="0" xfId="0" applyFont="1" applyAlignment="1" applyProtection="1">
      <alignment horizontal="right" vertical="center"/>
      <protection locked="0"/>
    </xf>
    <xf numFmtId="0" fontId="64" fillId="0" borderId="0" xfId="0" applyFont="1" applyBorder="1" applyAlignment="1" applyProtection="1">
      <alignment horizontal="left" vertical="center"/>
      <protection locked="0"/>
    </xf>
    <xf numFmtId="41" fontId="64" fillId="0" borderId="0" xfId="221" applyNumberFormat="1" applyFont="1" applyFill="1" applyBorder="1" applyAlignment="1" applyProtection="1">
      <alignment horizontal="right" vertical="center"/>
      <protection locked="0"/>
    </xf>
    <xf numFmtId="0" fontId="77" fillId="0" borderId="0" xfId="0" applyFont="1" applyFill="1" applyAlignment="1" applyProtection="1">
      <alignment vertical="center" wrapText="1"/>
      <protection locked="0"/>
    </xf>
    <xf numFmtId="0" fontId="77" fillId="0" borderId="0" xfId="0" applyFont="1" applyFill="1" applyAlignment="1" applyProtection="1">
      <alignment horizontal="center" vertical="center" wrapText="1"/>
      <protection locked="0"/>
    </xf>
    <xf numFmtId="0" fontId="71" fillId="0" borderId="0" xfId="0" applyFont="1" applyFill="1" applyAlignment="1" applyProtection="1">
      <alignment horizontal="centerContinuous" vertical="center"/>
      <protection locked="0"/>
    </xf>
    <xf numFmtId="0" fontId="64" fillId="0" borderId="0" xfId="0" applyFont="1" applyFill="1" applyBorder="1" applyAlignment="1" applyProtection="1">
      <alignment horizontal="right" vertical="center"/>
      <protection locked="0"/>
    </xf>
    <xf numFmtId="0" fontId="64" fillId="0" borderId="0" xfId="0" applyFont="1" applyFill="1" applyBorder="1" applyAlignment="1" applyProtection="1">
      <alignment horizontal="left" vertical="center"/>
      <protection locked="0"/>
    </xf>
    <xf numFmtId="0" fontId="64" fillId="0" borderId="0" xfId="0" applyFont="1" applyFill="1" applyBorder="1" applyAlignment="1" applyProtection="1">
      <alignment horizontal="center" vertical="center"/>
      <protection locked="0"/>
    </xf>
    <xf numFmtId="0" fontId="64" fillId="0" borderId="14" xfId="0" applyFont="1" applyFill="1" applyBorder="1" applyAlignment="1" applyProtection="1">
      <alignment horizontal="right" vertical="center"/>
      <protection locked="0"/>
    </xf>
    <xf numFmtId="9" fontId="64" fillId="0" borderId="0" xfId="0" applyNumberFormat="1" applyFont="1" applyFill="1" applyBorder="1" applyAlignment="1" applyProtection="1">
      <alignment vertical="center"/>
      <protection locked="0"/>
    </xf>
    <xf numFmtId="0" fontId="64" fillId="0" borderId="0" xfId="0" applyFont="1" applyFill="1" applyBorder="1" applyAlignment="1" applyProtection="1">
      <alignment vertical="center"/>
      <protection locked="0"/>
    </xf>
    <xf numFmtId="0" fontId="68" fillId="0" borderId="0" xfId="0" applyFont="1" applyFill="1" applyBorder="1" applyAlignment="1" applyProtection="1">
      <alignment horizontal="center" vertical="center" wrapText="1"/>
      <protection locked="0"/>
    </xf>
    <xf numFmtId="41" fontId="68" fillId="0" borderId="18" xfId="0" quotePrefix="1" applyNumberFormat="1" applyFont="1" applyFill="1" applyBorder="1" applyAlignment="1" applyProtection="1">
      <alignment horizontal="center" vertical="center"/>
      <protection locked="0"/>
    </xf>
    <xf numFmtId="41" fontId="68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68" fillId="0" borderId="24" xfId="0" applyFont="1" applyFill="1" applyBorder="1" applyAlignment="1" applyProtection="1">
      <alignment horizontal="center" vertical="center"/>
      <protection locked="0"/>
    </xf>
    <xf numFmtId="9" fontId="68" fillId="0" borderId="21" xfId="0" applyNumberFormat="1" applyFont="1" applyFill="1" applyBorder="1" applyAlignment="1" applyProtection="1">
      <alignment horizontal="center" vertical="center" wrapText="1"/>
      <protection locked="0"/>
    </xf>
    <xf numFmtId="9" fontId="68" fillId="0" borderId="27" xfId="0" applyNumberFormat="1" applyFont="1" applyFill="1" applyBorder="1" applyAlignment="1" applyProtection="1">
      <alignment horizontal="center" vertical="center" wrapText="1"/>
      <protection locked="0"/>
    </xf>
    <xf numFmtId="41" fontId="68" fillId="0" borderId="21" xfId="0" quotePrefix="1" applyNumberFormat="1" applyFont="1" applyFill="1" applyBorder="1" applyAlignment="1" applyProtection="1">
      <alignment horizontal="center" vertical="center"/>
      <protection locked="0"/>
    </xf>
    <xf numFmtId="0" fontId="64" fillId="0" borderId="0" xfId="0" applyFont="1" applyFill="1" applyBorder="1" applyAlignment="1" applyProtection="1">
      <alignment horizontal="centerContinuous" vertical="center"/>
      <protection locked="0"/>
    </xf>
    <xf numFmtId="41" fontId="64" fillId="0" borderId="0" xfId="0" quotePrefix="1" applyNumberFormat="1" applyFont="1" applyFill="1" applyBorder="1" applyAlignment="1" applyProtection="1">
      <alignment horizontal="center" vertical="center"/>
    </xf>
    <xf numFmtId="0" fontId="64" fillId="0" borderId="0" xfId="0" applyFont="1" applyFill="1" applyBorder="1" applyAlignment="1" applyProtection="1">
      <alignment horizontal="center" vertical="center"/>
    </xf>
    <xf numFmtId="41" fontId="71" fillId="0" borderId="0" xfId="221" applyNumberFormat="1" applyFont="1" applyFill="1" applyBorder="1" applyAlignment="1" applyProtection="1">
      <alignment horizontal="right" vertical="center"/>
      <protection locked="0"/>
    </xf>
    <xf numFmtId="41" fontId="71" fillId="0" borderId="0" xfId="221" applyNumberFormat="1" applyFont="1" applyFill="1" applyAlignment="1" applyProtection="1">
      <alignment horizontal="right" vertical="center"/>
      <protection locked="0"/>
    </xf>
    <xf numFmtId="49" fontId="64" fillId="0" borderId="22" xfId="0" applyNumberFormat="1" applyFont="1" applyFill="1" applyBorder="1" applyAlignment="1" applyProtection="1">
      <alignment horizontal="center" vertical="center"/>
      <protection locked="0"/>
    </xf>
    <xf numFmtId="49" fontId="64" fillId="0" borderId="14" xfId="0" applyNumberFormat="1" applyFont="1" applyFill="1" applyBorder="1" applyAlignment="1" applyProtection="1">
      <alignment horizontal="center" vertical="center"/>
      <protection locked="0"/>
    </xf>
    <xf numFmtId="49" fontId="64" fillId="0" borderId="0" xfId="0" applyNumberFormat="1" applyFont="1" applyFill="1" applyBorder="1" applyAlignment="1" applyProtection="1">
      <alignment horizontal="center" vertical="center"/>
      <protection locked="0"/>
    </xf>
    <xf numFmtId="0" fontId="64" fillId="0" borderId="23" xfId="0" applyFont="1" applyFill="1" applyBorder="1" applyAlignment="1" applyProtection="1">
      <alignment horizontal="right" vertical="center" shrinkToFit="1"/>
      <protection locked="0"/>
    </xf>
    <xf numFmtId="177" fontId="64" fillId="0" borderId="14" xfId="0" applyNumberFormat="1" applyFont="1" applyFill="1" applyBorder="1" applyAlignment="1" applyProtection="1">
      <alignment horizontal="center" vertical="center"/>
      <protection locked="0"/>
    </xf>
    <xf numFmtId="177" fontId="6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right" vertical="center"/>
      <protection locked="0"/>
    </xf>
    <xf numFmtId="0" fontId="68" fillId="0" borderId="0" xfId="0" applyFont="1" applyFill="1" applyBorder="1" applyAlignment="1" applyProtection="1">
      <alignment horizontal="center" vertical="center"/>
      <protection locked="0"/>
    </xf>
    <xf numFmtId="41" fontId="68" fillId="0" borderId="24" xfId="0" quotePrefix="1" applyNumberFormat="1" applyFont="1" applyFill="1" applyBorder="1" applyAlignment="1" applyProtection="1">
      <alignment horizontal="center" vertical="center"/>
      <protection locked="0"/>
    </xf>
    <xf numFmtId="41" fontId="64" fillId="0" borderId="0" xfId="0" applyNumberFormat="1" applyFont="1" applyFill="1" applyBorder="1" applyAlignment="1" applyProtection="1">
      <alignment horizontal="center" vertical="center"/>
    </xf>
    <xf numFmtId="41" fontId="64" fillId="0" borderId="0" xfId="221" applyNumberFormat="1" applyFont="1" applyFill="1" applyBorder="1" applyAlignment="1" applyProtection="1">
      <alignment horizontal="center" vertical="center"/>
      <protection locked="0"/>
    </xf>
    <xf numFmtId="41" fontId="64" fillId="0" borderId="18" xfId="221" applyNumberFormat="1" applyFont="1" applyFill="1" applyBorder="1" applyAlignment="1" applyProtection="1">
      <alignment horizontal="center" vertical="center"/>
      <protection locked="0"/>
    </xf>
    <xf numFmtId="41" fontId="71" fillId="0" borderId="14" xfId="221" applyNumberFormat="1" applyFont="1" applyBorder="1" applyAlignment="1" applyProtection="1">
      <alignment horizontal="center" vertical="center"/>
      <protection locked="0"/>
    </xf>
    <xf numFmtId="0" fontId="64" fillId="0" borderId="14" xfId="0" applyFont="1" applyFill="1" applyBorder="1" applyAlignment="1" applyProtection="1">
      <alignment horizontal="right" vertical="center" shrinkToFit="1"/>
      <protection locked="0"/>
    </xf>
    <xf numFmtId="49" fontId="64" fillId="0" borderId="3" xfId="0" applyNumberFormat="1" applyFont="1" applyFill="1" applyBorder="1" applyAlignment="1" applyProtection="1">
      <alignment horizontal="center" vertical="center"/>
      <protection locked="0"/>
    </xf>
    <xf numFmtId="0" fontId="68" fillId="0" borderId="24" xfId="0" applyFont="1" applyFill="1" applyBorder="1" applyAlignment="1" applyProtection="1">
      <alignment horizontal="center" vertical="center" wrapText="1"/>
      <protection locked="0"/>
    </xf>
    <xf numFmtId="0" fontId="77" fillId="0" borderId="0" xfId="0" applyFont="1" applyFill="1" applyAlignment="1" applyProtection="1">
      <alignment vertical="center"/>
      <protection locked="0"/>
    </xf>
    <xf numFmtId="0" fontId="64" fillId="0" borderId="0" xfId="0" applyFont="1" applyFill="1" applyAlignment="1" applyProtection="1">
      <alignment horizontal="centerContinuous" vertical="center"/>
      <protection locked="0"/>
    </xf>
    <xf numFmtId="0" fontId="71" fillId="0" borderId="0" xfId="0" applyFont="1" applyFill="1" applyBorder="1" applyAlignment="1" applyProtection="1">
      <alignment horizontal="centerContinuous" vertical="center"/>
      <protection locked="0"/>
    </xf>
    <xf numFmtId="0" fontId="71" fillId="0" borderId="0" xfId="0" applyFont="1" applyFill="1" applyBorder="1" applyAlignment="1" applyProtection="1">
      <alignment vertical="center"/>
      <protection locked="0"/>
    </xf>
    <xf numFmtId="0" fontId="64" fillId="0" borderId="14" xfId="0" applyFont="1" applyFill="1" applyBorder="1" applyAlignment="1" applyProtection="1">
      <alignment vertical="center"/>
      <protection locked="0"/>
    </xf>
    <xf numFmtId="0" fontId="71" fillId="0" borderId="0" xfId="0" applyFont="1" applyFill="1" applyBorder="1" applyAlignment="1" applyProtection="1">
      <alignment horizontal="center" vertical="center" shrinkToFit="1"/>
      <protection locked="0"/>
    </xf>
    <xf numFmtId="178" fontId="71" fillId="0" borderId="0" xfId="0" applyNumberFormat="1" applyFont="1" applyFill="1" applyBorder="1" applyAlignment="1" applyProtection="1">
      <alignment horizontal="right" vertical="center"/>
      <protection locked="0"/>
    </xf>
    <xf numFmtId="178" fontId="64" fillId="0" borderId="0" xfId="0" applyNumberFormat="1" applyFont="1" applyFill="1" applyBorder="1" applyAlignment="1" applyProtection="1">
      <alignment horizontal="right" vertical="center"/>
      <protection locked="0"/>
    </xf>
    <xf numFmtId="1" fontId="64" fillId="0" borderId="0" xfId="0" applyNumberFormat="1" applyFont="1" applyFill="1" applyBorder="1" applyAlignment="1" applyProtection="1">
      <alignment horizontal="center" vertical="center" shrinkToFit="1"/>
      <protection locked="0"/>
    </xf>
    <xf numFmtId="49" fontId="68" fillId="0" borderId="14" xfId="0" applyNumberFormat="1" applyFont="1" applyFill="1" applyBorder="1" applyAlignment="1" applyProtection="1">
      <alignment horizontal="center" vertical="center"/>
      <protection locked="0"/>
    </xf>
    <xf numFmtId="178" fontId="68" fillId="0" borderId="14" xfId="0" applyNumberFormat="1" applyFont="1" applyFill="1" applyBorder="1" applyAlignment="1" applyProtection="1">
      <alignment horizontal="center" vertical="center"/>
      <protection locked="0"/>
    </xf>
    <xf numFmtId="178" fontId="68" fillId="0" borderId="0" xfId="0" applyNumberFormat="1" applyFont="1" applyFill="1" applyBorder="1" applyAlignment="1" applyProtection="1">
      <alignment horizontal="center" vertical="center"/>
      <protection locked="0"/>
    </xf>
    <xf numFmtId="0" fontId="68" fillId="0" borderId="14" xfId="0" applyFont="1" applyFill="1" applyBorder="1" applyAlignment="1" applyProtection="1">
      <alignment horizontal="right" vertical="center" shrinkToFit="1"/>
      <protection locked="0"/>
    </xf>
    <xf numFmtId="0" fontId="64" fillId="0" borderId="0" xfId="0" applyFont="1" applyFill="1"/>
    <xf numFmtId="0" fontId="71" fillId="0" borderId="18" xfId="107" applyNumberFormat="1" applyFont="1" applyFill="1" applyBorder="1" applyAlignment="1" applyProtection="1">
      <alignment horizontal="center" vertical="center" wrapText="1"/>
      <protection locked="0"/>
    </xf>
    <xf numFmtId="0" fontId="71" fillId="0" borderId="17" xfId="148" applyFont="1" applyFill="1" applyBorder="1" applyAlignment="1" applyProtection="1">
      <alignment horizontal="center" vertical="center"/>
      <protection locked="0"/>
    </xf>
    <xf numFmtId="0" fontId="71" fillId="0" borderId="22" xfId="148" applyNumberFormat="1" applyFont="1" applyFill="1" applyBorder="1" applyAlignment="1" applyProtection="1">
      <alignment horizontal="center" vertical="center" wrapText="1"/>
      <protection locked="0"/>
    </xf>
    <xf numFmtId="0" fontId="71" fillId="0" borderId="23" xfId="148" applyFont="1" applyFill="1" applyBorder="1" applyAlignment="1" applyProtection="1">
      <alignment horizontal="center" vertical="center"/>
      <protection locked="0"/>
    </xf>
    <xf numFmtId="41" fontId="64" fillId="0" borderId="0" xfId="0" applyNumberFormat="1" applyFont="1" applyFill="1" applyAlignment="1" applyProtection="1">
      <alignment vertical="center"/>
      <protection locked="0"/>
    </xf>
    <xf numFmtId="41" fontId="68" fillId="0" borderId="0" xfId="0" applyNumberFormat="1" applyFont="1" applyFill="1" applyBorder="1" applyAlignment="1" applyProtection="1">
      <alignment vertical="center"/>
      <protection locked="0"/>
    </xf>
    <xf numFmtId="0" fontId="68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25" xfId="0" applyFont="1" applyFill="1" applyBorder="1" applyAlignment="1" applyProtection="1">
      <alignment vertical="center"/>
      <protection locked="0"/>
    </xf>
    <xf numFmtId="0" fontId="3" fillId="0" borderId="25" xfId="0" applyFont="1" applyFill="1" applyBorder="1" applyAlignment="1" applyProtection="1">
      <alignment vertical="center" shrinkToFit="1"/>
      <protection locked="0"/>
    </xf>
    <xf numFmtId="0" fontId="3" fillId="0" borderId="25" xfId="0" applyFont="1" applyFill="1" applyBorder="1" applyAlignment="1" applyProtection="1">
      <alignment horizontal="right" vertical="center"/>
      <protection locked="0"/>
    </xf>
    <xf numFmtId="0" fontId="3" fillId="0" borderId="26" xfId="0" applyFont="1" applyFill="1" applyBorder="1" applyAlignment="1" applyProtection="1">
      <alignment vertical="center"/>
      <protection locked="0"/>
    </xf>
    <xf numFmtId="41" fontId="64" fillId="0" borderId="0" xfId="0" applyNumberFormat="1" applyFont="1" applyFill="1" applyAlignment="1" applyProtection="1">
      <alignment horizontal="right" vertical="center"/>
      <protection locked="0"/>
    </xf>
    <xf numFmtId="41" fontId="68" fillId="0" borderId="0" xfId="0" applyNumberFormat="1" applyFont="1" applyFill="1" applyAlignment="1" applyProtection="1">
      <alignment horizontal="right" vertical="center"/>
      <protection locked="0"/>
    </xf>
    <xf numFmtId="41" fontId="68" fillId="0" borderId="14" xfId="0" applyNumberFormat="1" applyFont="1" applyFill="1" applyBorder="1" applyAlignment="1">
      <alignment vertical="center"/>
    </xf>
    <xf numFmtId="41" fontId="68" fillId="0" borderId="22" xfId="0" applyNumberFormat="1" applyFont="1" applyFill="1" applyBorder="1" applyAlignment="1">
      <alignment vertical="center"/>
    </xf>
    <xf numFmtId="49" fontId="68" fillId="0" borderId="14" xfId="0" applyNumberFormat="1" applyFont="1" applyFill="1" applyBorder="1" applyAlignment="1">
      <alignment horizontal="center" vertical="center"/>
    </xf>
    <xf numFmtId="41" fontId="68" fillId="0" borderId="14" xfId="0" applyNumberFormat="1" applyFont="1" applyFill="1" applyBorder="1" applyAlignment="1" applyProtection="1">
      <alignment horizontal="right" vertical="center"/>
      <protection locked="0"/>
    </xf>
    <xf numFmtId="41" fontId="68" fillId="0" borderId="14" xfId="0" applyNumberFormat="1" applyFont="1" applyFill="1" applyBorder="1" applyAlignment="1" applyProtection="1">
      <alignment vertical="center"/>
      <protection locked="0"/>
    </xf>
    <xf numFmtId="0" fontId="68" fillId="0" borderId="14" xfId="0" applyFont="1" applyFill="1" applyBorder="1" applyAlignment="1">
      <alignment horizontal="right" vertical="center" shrinkToFit="1"/>
    </xf>
    <xf numFmtId="49" fontId="68" fillId="0" borderId="22" xfId="0" applyNumberFormat="1" applyFont="1" applyFill="1" applyBorder="1" applyAlignment="1">
      <alignment horizontal="center" vertical="center"/>
    </xf>
    <xf numFmtId="41" fontId="64" fillId="0" borderId="0" xfId="0" applyNumberFormat="1" applyFont="1" applyFill="1" applyBorder="1" applyAlignment="1" applyProtection="1">
      <alignment vertical="center" shrinkToFit="1"/>
      <protection locked="0"/>
    </xf>
    <xf numFmtId="0" fontId="64" fillId="0" borderId="0" xfId="0" applyFont="1" applyFill="1" applyAlignment="1" applyProtection="1">
      <alignment vertical="center" shrinkToFit="1"/>
      <protection locked="0"/>
    </xf>
    <xf numFmtId="0" fontId="64" fillId="0" borderId="0" xfId="0" applyFont="1" applyFill="1" applyBorder="1" applyAlignment="1" applyProtection="1">
      <alignment vertical="center" shrinkToFit="1"/>
      <protection locked="0"/>
    </xf>
    <xf numFmtId="0" fontId="3" fillId="0" borderId="0" xfId="0" applyFont="1" applyFill="1" applyAlignment="1" applyProtection="1">
      <alignment vertical="center" shrinkToFit="1"/>
      <protection locked="0"/>
    </xf>
    <xf numFmtId="0" fontId="73" fillId="0" borderId="0" xfId="0" applyFont="1" applyFill="1" applyBorder="1" applyAlignment="1" applyProtection="1">
      <alignment vertical="center" wrapText="1"/>
      <protection locked="0"/>
    </xf>
    <xf numFmtId="0" fontId="73" fillId="0" borderId="30" xfId="0" applyFont="1" applyFill="1" applyBorder="1" applyAlignment="1" applyProtection="1">
      <alignment horizontal="center" vertical="center" wrapText="1"/>
      <protection locked="0"/>
    </xf>
    <xf numFmtId="0" fontId="73" fillId="0" borderId="31" xfId="0" applyFont="1" applyFill="1" applyBorder="1" applyAlignment="1" applyProtection="1">
      <alignment horizontal="center" vertical="center" wrapText="1"/>
      <protection locked="0"/>
    </xf>
    <xf numFmtId="0" fontId="73" fillId="0" borderId="32" xfId="0" applyFont="1" applyFill="1" applyBorder="1" applyAlignment="1" applyProtection="1">
      <alignment horizontal="center" vertical="center" wrapText="1"/>
      <protection locked="0"/>
    </xf>
    <xf numFmtId="0" fontId="73" fillId="0" borderId="16" xfId="0" applyFont="1" applyFill="1" applyBorder="1" applyAlignment="1" applyProtection="1">
      <alignment vertical="center"/>
      <protection locked="0"/>
    </xf>
    <xf numFmtId="0" fontId="73" fillId="0" borderId="25" xfId="0" applyFont="1" applyFill="1" applyBorder="1" applyAlignment="1" applyProtection="1">
      <alignment vertical="center"/>
      <protection locked="0"/>
    </xf>
    <xf numFmtId="0" fontId="73" fillId="0" borderId="0" xfId="0" applyFont="1" applyFill="1" applyBorder="1" applyAlignment="1" applyProtection="1">
      <alignment vertical="center"/>
      <protection locked="0"/>
    </xf>
    <xf numFmtId="0" fontId="73" fillId="0" borderId="25" xfId="0" applyFont="1" applyFill="1" applyBorder="1" applyAlignment="1" applyProtection="1">
      <alignment horizontal="right" vertical="center"/>
      <protection locked="0"/>
    </xf>
    <xf numFmtId="0" fontId="73" fillId="0" borderId="0" xfId="0" applyFont="1" applyFill="1" applyAlignment="1" applyProtection="1">
      <alignment horizontal="right" vertical="center"/>
      <protection locked="0"/>
    </xf>
    <xf numFmtId="0" fontId="73" fillId="0" borderId="17" xfId="0" applyFont="1" applyFill="1" applyBorder="1" applyAlignment="1" applyProtection="1">
      <alignment vertical="center"/>
      <protection locked="0"/>
    </xf>
    <xf numFmtId="41" fontId="68" fillId="0" borderId="0" xfId="0" applyNumberFormat="1" applyFont="1" applyFill="1" applyAlignment="1" applyProtection="1">
      <alignment vertical="center"/>
    </xf>
    <xf numFmtId="176" fontId="68" fillId="0" borderId="0" xfId="0" applyNumberFormat="1" applyFont="1" applyFill="1" applyAlignment="1" applyProtection="1">
      <alignment vertical="center"/>
    </xf>
    <xf numFmtId="41" fontId="68" fillId="0" borderId="0" xfId="0" applyNumberFormat="1" applyFont="1" applyFill="1" applyAlignment="1" applyProtection="1">
      <alignment vertical="center"/>
      <protection locked="0"/>
    </xf>
    <xf numFmtId="176" fontId="68" fillId="0" borderId="0" xfId="0" applyNumberFormat="1" applyFont="1" applyFill="1" applyAlignment="1" applyProtection="1">
      <alignment vertical="center"/>
      <protection locked="0"/>
    </xf>
    <xf numFmtId="0" fontId="68" fillId="0" borderId="18" xfId="0" applyFont="1" applyFill="1" applyBorder="1" applyAlignment="1" applyProtection="1">
      <alignment horizontal="center" vertical="center"/>
      <protection locked="0"/>
    </xf>
    <xf numFmtId="1" fontId="64" fillId="0" borderId="0" xfId="0" applyNumberFormat="1" applyFont="1" applyFill="1" applyBorder="1" applyAlignment="1" applyProtection="1">
      <alignment horizontal="center" vertical="center"/>
      <protection locked="0"/>
    </xf>
    <xf numFmtId="1" fontId="64" fillId="0" borderId="0" xfId="0" applyNumberFormat="1" applyFont="1" applyFill="1" applyBorder="1" applyAlignment="1" applyProtection="1">
      <alignment vertical="center"/>
      <protection locked="0"/>
    </xf>
    <xf numFmtId="1" fontId="77" fillId="0" borderId="0" xfId="0" applyNumberFormat="1" applyFont="1" applyFill="1" applyBorder="1" applyAlignment="1" applyProtection="1">
      <alignment vertical="center"/>
      <protection locked="0"/>
    </xf>
    <xf numFmtId="1" fontId="64" fillId="0" borderId="0" xfId="0" applyNumberFormat="1" applyFont="1" applyFill="1" applyBorder="1" applyAlignment="1" applyProtection="1">
      <alignment horizontal="centerContinuous" vertical="center"/>
      <protection locked="0"/>
    </xf>
    <xf numFmtId="1" fontId="71" fillId="0" borderId="0" xfId="0" applyNumberFormat="1" applyFont="1" applyFill="1" applyBorder="1" applyAlignment="1" applyProtection="1">
      <alignment horizontal="centerContinuous" vertical="center"/>
      <protection locked="0"/>
    </xf>
    <xf numFmtId="1" fontId="64" fillId="0" borderId="14" xfId="0" applyNumberFormat="1" applyFont="1" applyFill="1" applyBorder="1" applyAlignment="1" applyProtection="1">
      <alignment horizontal="left" vertical="center"/>
      <protection locked="0"/>
    </xf>
    <xf numFmtId="1" fontId="64" fillId="0" borderId="14" xfId="0" applyNumberFormat="1" applyFont="1" applyFill="1" applyBorder="1" applyAlignment="1" applyProtection="1">
      <alignment horizontal="center" vertical="center"/>
      <protection locked="0"/>
    </xf>
    <xf numFmtId="1" fontId="64" fillId="0" borderId="14" xfId="0" applyNumberFormat="1" applyFont="1" applyFill="1" applyBorder="1" applyAlignment="1" applyProtection="1">
      <alignment vertical="center"/>
      <protection locked="0"/>
    </xf>
    <xf numFmtId="1" fontId="64" fillId="0" borderId="14" xfId="0" applyNumberFormat="1" applyFont="1" applyFill="1" applyBorder="1" applyAlignment="1" applyProtection="1">
      <alignment horizontal="right" vertical="center"/>
      <protection locked="0"/>
    </xf>
    <xf numFmtId="1" fontId="73" fillId="0" borderId="0" xfId="0" applyNumberFormat="1" applyFont="1" applyFill="1" applyBorder="1" applyAlignment="1" applyProtection="1">
      <alignment vertical="center" shrinkToFit="1"/>
      <protection locked="0"/>
    </xf>
    <xf numFmtId="1" fontId="73" fillId="0" borderId="18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0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21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21" xfId="0" applyNumberFormat="1" applyFont="1" applyFill="1" applyBorder="1" applyAlignment="1" applyProtection="1">
      <alignment horizontal="center" vertical="center"/>
      <protection locked="0"/>
    </xf>
    <xf numFmtId="1" fontId="73" fillId="0" borderId="28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29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1" fontId="73" fillId="0" borderId="24" xfId="0" applyNumberFormat="1" applyFont="1" applyFill="1" applyBorder="1" applyAlignment="1" applyProtection="1">
      <alignment horizontal="centerContinuous" vertical="center"/>
      <protection locked="0"/>
    </xf>
    <xf numFmtId="1" fontId="73" fillId="0" borderId="21" xfId="0" applyNumberFormat="1" applyFont="1" applyFill="1" applyBorder="1" applyAlignment="1" applyProtection="1">
      <alignment horizontal="centerContinuous" vertical="center"/>
      <protection locked="0"/>
    </xf>
    <xf numFmtId="1" fontId="73" fillId="0" borderId="0" xfId="0" applyNumberFormat="1" applyFont="1" applyFill="1" applyBorder="1" applyAlignment="1" applyProtection="1">
      <alignment horizontal="centerContinuous" vertical="center"/>
      <protection locked="0"/>
    </xf>
    <xf numFmtId="1" fontId="73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55" fillId="0" borderId="22" xfId="0" quotePrefix="1" applyNumberFormat="1" applyFont="1" applyFill="1" applyBorder="1" applyAlignment="1" applyProtection="1">
      <alignment horizontal="center" vertical="center"/>
      <protection locked="0"/>
    </xf>
    <xf numFmtId="176" fontId="55" fillId="0" borderId="14" xfId="0" applyNumberFormat="1" applyFont="1" applyFill="1" applyBorder="1" applyAlignment="1" applyProtection="1">
      <alignment horizontal="center" vertical="center"/>
      <protection locked="0"/>
    </xf>
    <xf numFmtId="176" fontId="55" fillId="0" borderId="14" xfId="0" quotePrefix="1" applyNumberFormat="1" applyFont="1" applyFill="1" applyBorder="1" applyAlignment="1" applyProtection="1">
      <alignment horizontal="right" vertical="center"/>
      <protection locked="0"/>
    </xf>
    <xf numFmtId="1" fontId="55" fillId="0" borderId="23" xfId="0" quotePrefix="1" applyNumberFormat="1" applyFont="1" applyFill="1" applyBorder="1" applyAlignment="1" applyProtection="1">
      <alignment horizontal="center" vertical="center"/>
      <protection locked="0"/>
    </xf>
    <xf numFmtId="0" fontId="64" fillId="0" borderId="3" xfId="0" applyFont="1" applyFill="1" applyBorder="1" applyAlignment="1" applyProtection="1">
      <alignment vertical="center"/>
      <protection locked="0"/>
    </xf>
    <xf numFmtId="1" fontId="64" fillId="0" borderId="0" xfId="0" applyNumberFormat="1" applyFont="1" applyFill="1" applyAlignment="1" applyProtection="1">
      <alignment horizontal="center" vertical="center"/>
      <protection locked="0"/>
    </xf>
    <xf numFmtId="1" fontId="64" fillId="0" borderId="0" xfId="0" applyNumberFormat="1" applyFont="1" applyFill="1" applyAlignment="1" applyProtection="1">
      <alignment horizontal="right" vertical="center"/>
      <protection locked="0"/>
    </xf>
    <xf numFmtId="1" fontId="64" fillId="0" borderId="0" xfId="0" applyNumberFormat="1" applyFont="1" applyFill="1" applyBorder="1" applyAlignment="1" applyProtection="1">
      <alignment horizontal="right" vertical="center"/>
      <protection locked="0"/>
    </xf>
    <xf numFmtId="0" fontId="77" fillId="0" borderId="0" xfId="0" applyFont="1" applyFill="1" applyBorder="1" applyAlignment="1" applyProtection="1">
      <alignment horizontal="centerContinuous" vertical="center"/>
      <protection locked="0"/>
    </xf>
    <xf numFmtId="176" fontId="64" fillId="0" borderId="0" xfId="0" quotePrefix="1" applyNumberFormat="1" applyFont="1" applyFill="1" applyBorder="1" applyAlignment="1" applyProtection="1">
      <alignment horizontal="center" vertical="distributed"/>
    </xf>
    <xf numFmtId="0" fontId="64" fillId="0" borderId="0" xfId="0" applyFont="1" applyFill="1" applyAlignment="1" applyProtection="1">
      <alignment horizontal="center" vertical="center"/>
      <protection locked="0"/>
    </xf>
    <xf numFmtId="3" fontId="64" fillId="0" borderId="0" xfId="0" applyNumberFormat="1" applyFont="1" applyFill="1" applyAlignment="1" applyProtection="1">
      <alignment horizontal="center" vertical="center"/>
      <protection locked="0"/>
    </xf>
    <xf numFmtId="0" fontId="64" fillId="0" borderId="0" xfId="0" applyFont="1" applyFill="1" applyAlignment="1" applyProtection="1">
      <alignment horizontal="center" vertical="center" wrapText="1"/>
      <protection locked="0"/>
    </xf>
    <xf numFmtId="0" fontId="64" fillId="0" borderId="14" xfId="0" applyFont="1" applyFill="1" applyBorder="1" applyAlignment="1" applyProtection="1">
      <alignment horizontal="center" vertical="center"/>
      <protection locked="0"/>
    </xf>
    <xf numFmtId="3" fontId="64" fillId="0" borderId="14" xfId="0" applyNumberFormat="1" applyFont="1" applyFill="1" applyBorder="1" applyAlignment="1" applyProtection="1">
      <alignment horizontal="center" vertical="center"/>
      <protection locked="0"/>
    </xf>
    <xf numFmtId="0" fontId="68" fillId="0" borderId="0" xfId="0" applyFont="1" applyFill="1" applyBorder="1" applyAlignment="1" applyProtection="1">
      <alignment horizontal="center" vertical="center" shrinkToFit="1"/>
      <protection locked="0"/>
    </xf>
    <xf numFmtId="0" fontId="68" fillId="0" borderId="24" xfId="0" applyFont="1" applyFill="1" applyBorder="1" applyAlignment="1" applyProtection="1">
      <alignment horizontal="left" vertical="center" shrinkToFit="1"/>
      <protection locked="0"/>
    </xf>
    <xf numFmtId="0" fontId="68" fillId="0" borderId="19" xfId="0" applyFont="1" applyFill="1" applyBorder="1" applyAlignment="1" applyProtection="1">
      <alignment horizontal="centerContinuous" vertical="center" shrinkToFit="1"/>
      <protection locked="0"/>
    </xf>
    <xf numFmtId="0" fontId="68" fillId="0" borderId="19" xfId="0" applyFont="1" applyFill="1" applyBorder="1" applyAlignment="1" applyProtection="1">
      <alignment horizontal="center" vertical="center" wrapText="1" shrinkToFit="1"/>
      <protection locked="0"/>
    </xf>
    <xf numFmtId="0" fontId="68" fillId="0" borderId="0" xfId="0" applyFont="1" applyFill="1" applyBorder="1" applyAlignment="1" applyProtection="1">
      <alignment vertical="center" shrinkToFit="1"/>
      <protection locked="0"/>
    </xf>
    <xf numFmtId="0" fontId="68" fillId="0" borderId="24" xfId="0" applyFont="1" applyFill="1" applyBorder="1" applyAlignment="1" applyProtection="1">
      <alignment horizontal="centerContinuous" vertical="center" shrinkToFit="1"/>
      <protection locked="0"/>
    </xf>
    <xf numFmtId="0" fontId="68" fillId="0" borderId="21" xfId="0" applyFont="1" applyFill="1" applyBorder="1" applyAlignment="1" applyProtection="1">
      <alignment horizontal="centerContinuous" vertical="center" shrinkToFit="1"/>
      <protection locked="0"/>
    </xf>
    <xf numFmtId="0" fontId="68" fillId="0" borderId="21" xfId="0" applyFont="1" applyFill="1" applyBorder="1" applyAlignment="1" applyProtection="1">
      <alignment horizontal="centerContinuous" vertical="center" wrapText="1" shrinkToFit="1"/>
      <protection locked="0"/>
    </xf>
    <xf numFmtId="0" fontId="68" fillId="0" borderId="0" xfId="0" applyFont="1" applyFill="1" applyBorder="1" applyAlignment="1" applyProtection="1">
      <alignment horizontal="centerContinuous" vertical="center" shrinkToFit="1"/>
      <protection locked="0"/>
    </xf>
    <xf numFmtId="0" fontId="68" fillId="0" borderId="0" xfId="0" applyFont="1" applyFill="1" applyBorder="1" applyAlignment="1" applyProtection="1">
      <alignment horizontal="center" vertical="center" wrapText="1" shrinkToFit="1"/>
      <protection locked="0"/>
    </xf>
    <xf numFmtId="176" fontId="64" fillId="0" borderId="0" xfId="0" applyNumberFormat="1" applyFont="1" applyFill="1" applyBorder="1" applyAlignment="1" applyProtection="1">
      <alignment horizontal="right" vertical="center"/>
    </xf>
    <xf numFmtId="176" fontId="64" fillId="0" borderId="0" xfId="0" quotePrefix="1" applyNumberFormat="1" applyFont="1" applyFill="1" applyBorder="1" applyAlignment="1" applyProtection="1">
      <alignment horizontal="right" vertical="distributed"/>
    </xf>
    <xf numFmtId="176" fontId="64" fillId="0" borderId="0" xfId="0" quotePrefix="1" applyNumberFormat="1" applyFont="1" applyFill="1" applyBorder="1" applyAlignment="1" applyProtection="1">
      <alignment horizontal="right" vertical="center"/>
    </xf>
    <xf numFmtId="0" fontId="64" fillId="0" borderId="17" xfId="0" quotePrefix="1" applyFont="1" applyFill="1" applyBorder="1" applyAlignment="1" applyProtection="1">
      <alignment horizontal="center" vertical="center"/>
      <protection locked="0"/>
    </xf>
    <xf numFmtId="176" fontId="64" fillId="0" borderId="0" xfId="0" quotePrefix="1" applyNumberFormat="1" applyFont="1" applyFill="1" applyBorder="1" applyAlignment="1" applyProtection="1">
      <alignment horizontal="center" vertical="distributed"/>
      <protection locked="0"/>
    </xf>
    <xf numFmtId="176" fontId="64" fillId="0" borderId="0" xfId="0" quotePrefix="1" applyNumberFormat="1" applyFont="1" applyFill="1" applyBorder="1" applyAlignment="1" applyProtection="1">
      <alignment horizontal="right" vertical="distributed"/>
      <protection locked="0"/>
    </xf>
    <xf numFmtId="176" fontId="64" fillId="0" borderId="0" xfId="0" quotePrefix="1" applyNumberFormat="1" applyFont="1" applyFill="1" applyBorder="1" applyAlignment="1" applyProtection="1">
      <alignment horizontal="right" vertical="center" shrinkToFit="1"/>
      <protection locked="0"/>
    </xf>
    <xf numFmtId="176" fontId="71" fillId="0" borderId="0" xfId="0" quotePrefix="1" applyNumberFormat="1" applyFont="1" applyFill="1" applyBorder="1" applyAlignment="1" applyProtection="1">
      <alignment horizontal="center" vertical="distributed"/>
      <protection locked="0"/>
    </xf>
    <xf numFmtId="176" fontId="71" fillId="0" borderId="0" xfId="0" quotePrefix="1" applyNumberFormat="1" applyFont="1" applyFill="1" applyBorder="1" applyAlignment="1" applyProtection="1">
      <alignment horizontal="right" vertical="center"/>
      <protection locked="0"/>
    </xf>
    <xf numFmtId="176" fontId="71" fillId="0" borderId="0" xfId="0" quotePrefix="1" applyNumberFormat="1" applyFont="1" applyFill="1" applyBorder="1" applyAlignment="1" applyProtection="1">
      <alignment horizontal="right" vertical="distributed"/>
      <protection locked="0"/>
    </xf>
    <xf numFmtId="0" fontId="71" fillId="0" borderId="17" xfId="0" applyFont="1" applyFill="1" applyBorder="1" applyAlignment="1" applyProtection="1">
      <alignment horizontal="center" vertical="center" wrapText="1"/>
      <protection locked="0"/>
    </xf>
    <xf numFmtId="41" fontId="71" fillId="0" borderId="0" xfId="91" quotePrefix="1" applyFont="1" applyFill="1" applyBorder="1" applyAlignment="1">
      <alignment vertical="center" shrinkToFit="1"/>
    </xf>
    <xf numFmtId="41" fontId="71" fillId="0" borderId="0" xfId="91" applyFont="1" applyFill="1" applyBorder="1" applyAlignment="1">
      <alignment vertical="center" shrinkToFit="1"/>
    </xf>
    <xf numFmtId="176" fontId="71" fillId="0" borderId="0" xfId="0" applyNumberFormat="1" applyFont="1" applyFill="1" applyBorder="1" applyAlignment="1" applyProtection="1">
      <alignment horizontal="right" vertical="center"/>
      <protection locked="0"/>
    </xf>
    <xf numFmtId="0" fontId="71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73" fillId="0" borderId="22" xfId="0" applyFont="1" applyFill="1" applyBorder="1" applyAlignment="1" applyProtection="1">
      <alignment vertical="center"/>
      <protection locked="0"/>
    </xf>
    <xf numFmtId="0" fontId="73" fillId="0" borderId="14" xfId="0" applyFont="1" applyFill="1" applyBorder="1" applyAlignment="1" applyProtection="1">
      <alignment horizontal="center" vertical="center"/>
      <protection locked="0"/>
    </xf>
    <xf numFmtId="3" fontId="73" fillId="0" borderId="14" xfId="0" applyNumberFormat="1" applyFont="1" applyFill="1" applyBorder="1" applyAlignment="1" applyProtection="1">
      <alignment horizontal="center" vertical="center"/>
      <protection locked="0"/>
    </xf>
    <xf numFmtId="0" fontId="73" fillId="0" borderId="14" xfId="0" applyFont="1" applyFill="1" applyBorder="1" applyAlignment="1" applyProtection="1">
      <alignment vertical="center"/>
      <protection locked="0"/>
    </xf>
    <xf numFmtId="3" fontId="73" fillId="0" borderId="0" xfId="0" applyNumberFormat="1" applyFont="1" applyFill="1" applyBorder="1" applyAlignment="1" applyProtection="1">
      <alignment horizontal="center" vertical="center"/>
      <protection locked="0"/>
    </xf>
    <xf numFmtId="0" fontId="73" fillId="0" borderId="23" xfId="0" applyFont="1" applyFill="1" applyBorder="1" applyAlignment="1" applyProtection="1">
      <alignment horizontal="center" vertical="center"/>
      <protection locked="0"/>
    </xf>
    <xf numFmtId="0" fontId="73" fillId="0" borderId="24" xfId="0" applyFont="1" applyFill="1" applyBorder="1" applyAlignment="1" applyProtection="1">
      <alignment horizontal="center" vertical="center" wrapText="1" shrinkToFit="1"/>
      <protection locked="0"/>
    </xf>
    <xf numFmtId="0" fontId="64" fillId="0" borderId="0" xfId="0" applyFont="1" applyFill="1" applyAlignment="1" applyProtection="1">
      <alignment horizontal="left" vertical="center"/>
      <protection locked="0"/>
    </xf>
    <xf numFmtId="0" fontId="77" fillId="0" borderId="0" xfId="0" applyFont="1" applyFill="1" applyAlignment="1" applyProtection="1">
      <alignment vertical="center" shrinkToFit="1"/>
      <protection locked="0"/>
    </xf>
    <xf numFmtId="0" fontId="73" fillId="0" borderId="0" xfId="0" applyFont="1" applyFill="1" applyBorder="1" applyAlignment="1" applyProtection="1">
      <alignment vertical="center" shrinkToFit="1"/>
      <protection locked="0"/>
    </xf>
    <xf numFmtId="0" fontId="73" fillId="0" borderId="0" xfId="0" applyFont="1" applyFill="1" applyBorder="1" applyAlignment="1" applyProtection="1">
      <alignment horizontal="center" vertical="center" shrinkToFit="1"/>
      <protection locked="0"/>
    </xf>
    <xf numFmtId="0" fontId="73" fillId="0" borderId="21" xfId="0" applyFont="1" applyFill="1" applyBorder="1" applyAlignment="1" applyProtection="1">
      <alignment horizontal="center" vertical="center"/>
      <protection locked="0"/>
    </xf>
    <xf numFmtId="179" fontId="68" fillId="0" borderId="25" xfId="0" applyNumberFormat="1" applyFont="1" applyFill="1" applyBorder="1" applyAlignment="1" applyProtection="1">
      <alignment horizontal="center" vertical="center" shrinkToFit="1"/>
      <protection locked="0"/>
    </xf>
    <xf numFmtId="179" fontId="68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179" fontId="68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179" fontId="68" fillId="0" borderId="0" xfId="0" applyNumberFormat="1" applyFont="1" applyFill="1" applyBorder="1" applyAlignment="1" applyProtection="1">
      <alignment horizontal="center" vertical="center" shrinkToFit="1"/>
      <protection locked="0"/>
    </xf>
    <xf numFmtId="179" fontId="68" fillId="0" borderId="0" xfId="0" applyNumberFormat="1" applyFont="1" applyFill="1" applyBorder="1" applyAlignment="1" applyProtection="1">
      <alignment horizontal="right" vertical="distributed" wrapText="1" indent="1" shrinkToFit="1"/>
      <protection locked="0"/>
    </xf>
    <xf numFmtId="179" fontId="68" fillId="0" borderId="0" xfId="0" applyNumberFormat="1" applyFont="1" applyFill="1" applyBorder="1" applyAlignment="1" applyProtection="1">
      <alignment horizontal="right" vertical="distributed" indent="1" shrinkToFit="1"/>
      <protection locked="0"/>
    </xf>
    <xf numFmtId="41" fontId="68" fillId="0" borderId="0" xfId="88" applyFont="1" applyFill="1" applyAlignment="1" applyProtection="1">
      <alignment horizontal="right" vertical="distributed" indent="1" shrinkToFit="1"/>
    </xf>
    <xf numFmtId="0" fontId="75" fillId="0" borderId="17" xfId="0" applyFont="1" applyFill="1" applyBorder="1" applyAlignment="1" applyProtection="1">
      <alignment horizontal="center" vertical="center" shrinkToFit="1"/>
      <protection locked="0"/>
    </xf>
    <xf numFmtId="49" fontId="75" fillId="0" borderId="18" xfId="0" applyNumberFormat="1" applyFont="1" applyFill="1" applyBorder="1" applyAlignment="1" applyProtection="1">
      <alignment horizontal="center" vertical="distributed"/>
      <protection locked="0"/>
    </xf>
    <xf numFmtId="49" fontId="75" fillId="0" borderId="18" xfId="0" applyNumberFormat="1" applyFont="1" applyFill="1" applyBorder="1" applyAlignment="1" applyProtection="1">
      <alignment horizontal="center" vertical="center"/>
      <protection locked="0"/>
    </xf>
    <xf numFmtId="179" fontId="75" fillId="0" borderId="0" xfId="0" applyNumberFormat="1" applyFont="1" applyFill="1" applyAlignment="1" applyProtection="1">
      <alignment horizontal="right" vertical="distributed" indent="1" shrinkToFit="1"/>
      <protection locked="0"/>
    </xf>
    <xf numFmtId="49" fontId="68" fillId="0" borderId="18" xfId="0" applyNumberFormat="1" applyFont="1" applyFill="1" applyBorder="1" applyAlignment="1" applyProtection="1">
      <alignment horizontal="center" vertical="center"/>
      <protection locked="0"/>
    </xf>
    <xf numFmtId="41" fontId="75" fillId="0" borderId="18" xfId="0" applyNumberFormat="1" applyFont="1" applyFill="1" applyBorder="1" applyAlignment="1" applyProtection="1">
      <alignment horizontal="center" vertical="center"/>
      <protection locked="0"/>
    </xf>
    <xf numFmtId="41" fontId="75" fillId="0" borderId="18" xfId="0" applyNumberFormat="1" applyFont="1" applyFill="1" applyBorder="1" applyAlignment="1" applyProtection="1">
      <alignment horizontal="center" vertical="distributed"/>
      <protection locked="0"/>
    </xf>
    <xf numFmtId="41" fontId="68" fillId="0" borderId="18" xfId="0" applyNumberFormat="1" applyFont="1" applyFill="1" applyBorder="1" applyAlignment="1" applyProtection="1">
      <alignment horizontal="center" vertical="center"/>
      <protection locked="0"/>
    </xf>
    <xf numFmtId="41" fontId="68" fillId="0" borderId="18" xfId="0" applyNumberFormat="1" applyFont="1" applyFill="1" applyBorder="1" applyAlignment="1" applyProtection="1">
      <alignment horizontal="center" vertical="distributed"/>
      <protection locked="0"/>
    </xf>
    <xf numFmtId="49" fontId="68" fillId="0" borderId="22" xfId="0" applyNumberFormat="1" applyFont="1" applyFill="1" applyBorder="1" applyAlignment="1" applyProtection="1">
      <alignment horizontal="center" vertical="center"/>
      <protection locked="0"/>
    </xf>
    <xf numFmtId="41" fontId="68" fillId="0" borderId="14" xfId="0" applyNumberFormat="1" applyFont="1" applyFill="1" applyBorder="1" applyAlignment="1" applyProtection="1">
      <alignment horizontal="right" vertical="distributed" indent="1" shrinkToFit="1"/>
      <protection locked="0"/>
    </xf>
    <xf numFmtId="41" fontId="68" fillId="0" borderId="0" xfId="0" applyNumberFormat="1" applyFont="1" applyFill="1" applyBorder="1" applyAlignment="1" applyProtection="1">
      <alignment horizontal="right" vertical="distributed" indent="1" shrinkToFit="1"/>
      <protection locked="0"/>
    </xf>
    <xf numFmtId="41" fontId="68" fillId="0" borderId="14" xfId="0" applyNumberFormat="1" applyFont="1" applyFill="1" applyBorder="1" applyAlignment="1" applyProtection="1">
      <alignment horizontal="right" vertical="center" shrinkToFit="1"/>
      <protection locked="0"/>
    </xf>
    <xf numFmtId="0" fontId="68" fillId="0" borderId="0" xfId="0" applyFont="1" applyFill="1" applyBorder="1" applyAlignment="1" applyProtection="1">
      <alignment horizontal="left" vertical="center"/>
      <protection locked="0"/>
    </xf>
    <xf numFmtId="0" fontId="68" fillId="0" borderId="0" xfId="0" applyFont="1" applyFill="1" applyAlignment="1" applyProtection="1">
      <alignment horizontal="right" vertical="center"/>
      <protection locked="0"/>
    </xf>
    <xf numFmtId="0" fontId="68" fillId="0" borderId="3" xfId="0" applyFont="1" applyFill="1" applyBorder="1" applyAlignment="1" applyProtection="1">
      <alignment vertical="center"/>
      <protection locked="0"/>
    </xf>
    <xf numFmtId="0" fontId="68" fillId="0" borderId="0" xfId="0" applyNumberFormat="1" applyFont="1" applyFill="1" applyBorder="1" applyAlignment="1" applyProtection="1">
      <alignment vertical="center"/>
      <protection locked="0"/>
    </xf>
    <xf numFmtId="41" fontId="68" fillId="0" borderId="0" xfId="0" applyNumberFormat="1" applyFont="1" applyFill="1" applyBorder="1" applyAlignment="1" applyProtection="1">
      <alignment vertical="center" shrinkToFit="1"/>
      <protection locked="0"/>
    </xf>
    <xf numFmtId="41" fontId="68" fillId="0" borderId="0" xfId="0" applyNumberFormat="1" applyFont="1" applyFill="1" applyBorder="1" applyAlignment="1" applyProtection="1">
      <alignment horizontal="right" vertical="center" shrinkToFit="1"/>
      <protection locked="0"/>
    </xf>
    <xf numFmtId="49" fontId="68" fillId="0" borderId="0" xfId="0" applyNumberFormat="1" applyFont="1" applyFill="1" applyBorder="1" applyAlignment="1" applyProtection="1">
      <alignment vertical="center"/>
      <protection locked="0"/>
    </xf>
    <xf numFmtId="0" fontId="64" fillId="0" borderId="0" xfId="220" applyFont="1" applyFill="1" applyAlignment="1" applyProtection="1">
      <alignment vertical="center"/>
      <protection locked="0"/>
    </xf>
    <xf numFmtId="41" fontId="64" fillId="0" borderId="0" xfId="88" applyFont="1" applyFill="1" applyAlignment="1" applyProtection="1">
      <alignment vertical="center"/>
      <protection locked="0"/>
    </xf>
    <xf numFmtId="41" fontId="64" fillId="0" borderId="0" xfId="88" applyFont="1" applyFill="1" applyBorder="1" applyAlignment="1" applyProtection="1">
      <alignment vertical="center"/>
      <protection locked="0"/>
    </xf>
    <xf numFmtId="41" fontId="64" fillId="0" borderId="0" xfId="88" applyFont="1" applyFill="1" applyBorder="1" applyAlignment="1" applyProtection="1">
      <alignment horizontal="center" vertical="center"/>
      <protection locked="0"/>
    </xf>
    <xf numFmtId="1" fontId="64" fillId="0" borderId="0" xfId="220" applyNumberFormat="1" applyFont="1" applyFill="1" applyBorder="1" applyAlignment="1" applyProtection="1">
      <alignment vertical="center"/>
      <protection locked="0"/>
    </xf>
    <xf numFmtId="1" fontId="64" fillId="0" borderId="0" xfId="220" applyNumberFormat="1" applyFont="1" applyFill="1" applyBorder="1" applyAlignment="1" applyProtection="1">
      <alignment horizontal="center" vertical="center"/>
      <protection locked="0"/>
    </xf>
    <xf numFmtId="0" fontId="64" fillId="0" borderId="0" xfId="220" applyFont="1" applyFill="1" applyBorder="1" applyAlignment="1" applyProtection="1">
      <alignment vertical="center"/>
      <protection locked="0"/>
    </xf>
    <xf numFmtId="41" fontId="77" fillId="0" borderId="0" xfId="88" applyFont="1" applyFill="1" applyBorder="1" applyAlignment="1" applyProtection="1">
      <alignment horizontal="centerContinuous" vertical="center"/>
      <protection locked="0"/>
    </xf>
    <xf numFmtId="41" fontId="77" fillId="0" borderId="0" xfId="88" applyFont="1" applyFill="1" applyBorder="1" applyAlignment="1" applyProtection="1">
      <alignment horizontal="center" vertical="center"/>
      <protection locked="0"/>
    </xf>
    <xf numFmtId="0" fontId="77" fillId="0" borderId="0" xfId="220" applyFont="1" applyFill="1" applyAlignment="1" applyProtection="1">
      <alignment horizontal="center" vertical="center"/>
      <protection locked="0"/>
    </xf>
    <xf numFmtId="41" fontId="77" fillId="0" borderId="0" xfId="88" applyFont="1" applyFill="1" applyAlignment="1" applyProtection="1">
      <alignment vertical="center"/>
      <protection locked="0"/>
    </xf>
    <xf numFmtId="0" fontId="77" fillId="0" borderId="0" xfId="220" applyFont="1" applyFill="1" applyAlignment="1" applyProtection="1">
      <alignment vertical="center"/>
      <protection locked="0"/>
    </xf>
    <xf numFmtId="0" fontId="64" fillId="0" borderId="0" xfId="220" applyFont="1" applyFill="1" applyAlignment="1" applyProtection="1">
      <alignment horizontal="centerContinuous" vertical="center"/>
      <protection locked="0"/>
    </xf>
    <xf numFmtId="41" fontId="64" fillId="0" borderId="0" xfId="88" applyFont="1" applyFill="1" applyAlignment="1" applyProtection="1">
      <alignment horizontal="centerContinuous" vertical="center"/>
      <protection locked="0"/>
    </xf>
    <xf numFmtId="41" fontId="64" fillId="0" borderId="0" xfId="88" applyFont="1" applyFill="1" applyBorder="1" applyAlignment="1" applyProtection="1">
      <alignment horizontal="centerContinuous" vertical="center"/>
      <protection locked="0"/>
    </xf>
    <xf numFmtId="0" fontId="64" fillId="0" borderId="0" xfId="220" applyFont="1" applyFill="1" applyAlignment="1" applyProtection="1">
      <alignment horizontal="center" vertical="center"/>
      <protection locked="0"/>
    </xf>
    <xf numFmtId="41" fontId="64" fillId="0" borderId="0" xfId="88" applyFont="1" applyFill="1" applyAlignment="1" applyProtection="1">
      <alignment horizontal="center" vertical="center"/>
      <protection locked="0"/>
    </xf>
    <xf numFmtId="0" fontId="64" fillId="0" borderId="14" xfId="220" applyFont="1" applyFill="1" applyBorder="1" applyAlignment="1" applyProtection="1">
      <alignment horizontal="left" vertical="center"/>
      <protection locked="0"/>
    </xf>
    <xf numFmtId="41" fontId="64" fillId="0" borderId="14" xfId="88" applyFont="1" applyFill="1" applyBorder="1" applyAlignment="1" applyProtection="1">
      <alignment vertical="center"/>
      <protection locked="0"/>
    </xf>
    <xf numFmtId="0" fontId="64" fillId="0" borderId="14" xfId="220" applyFont="1" applyFill="1" applyBorder="1" applyAlignment="1" applyProtection="1">
      <alignment horizontal="right" vertical="center"/>
      <protection locked="0"/>
    </xf>
    <xf numFmtId="0" fontId="64" fillId="0" borderId="14" xfId="220" applyFont="1" applyFill="1" applyBorder="1" applyAlignment="1" applyProtection="1">
      <alignment vertical="center"/>
      <protection locked="0"/>
    </xf>
    <xf numFmtId="0" fontId="64" fillId="0" borderId="0" xfId="220" applyFont="1" applyFill="1" applyBorder="1" applyAlignment="1" applyProtection="1">
      <alignment horizontal="center" vertical="center"/>
      <protection locked="0"/>
    </xf>
    <xf numFmtId="41" fontId="64" fillId="0" borderId="0" xfId="88" applyFont="1" applyFill="1" applyBorder="1" applyAlignment="1" applyProtection="1">
      <alignment horizontal="centerContinuous" vertical="center" shrinkToFit="1"/>
      <protection locked="0"/>
    </xf>
    <xf numFmtId="0" fontId="64" fillId="0" borderId="0" xfId="220" applyFont="1" applyFill="1" applyBorder="1" applyAlignment="1" applyProtection="1">
      <alignment horizontal="centerContinuous" vertical="center" shrinkToFit="1"/>
      <protection locked="0"/>
    </xf>
    <xf numFmtId="41" fontId="64" fillId="0" borderId="0" xfId="88" applyFont="1" applyFill="1" applyBorder="1" applyAlignment="1" applyProtection="1">
      <alignment horizontal="center" vertical="center" shrinkToFit="1"/>
      <protection locked="0"/>
    </xf>
    <xf numFmtId="41" fontId="64" fillId="0" borderId="17" xfId="88" applyFont="1" applyFill="1" applyBorder="1" applyAlignment="1" applyProtection="1">
      <alignment vertical="center" shrinkToFit="1"/>
      <protection locked="0"/>
    </xf>
    <xf numFmtId="41" fontId="64" fillId="0" borderId="17" xfId="88" applyFont="1" applyFill="1" applyBorder="1" applyAlignment="1" applyProtection="1">
      <alignment shrinkToFit="1"/>
      <protection locked="0"/>
    </xf>
    <xf numFmtId="0" fontId="64" fillId="0" borderId="17" xfId="0" applyFont="1" applyFill="1" applyBorder="1" applyAlignment="1" applyProtection="1">
      <alignment shrinkToFit="1"/>
      <protection locked="0"/>
    </xf>
    <xf numFmtId="41" fontId="64" fillId="0" borderId="21" xfId="88" applyFont="1" applyFill="1" applyBorder="1" applyAlignment="1" applyProtection="1">
      <alignment horizontal="center" vertical="center" shrinkToFit="1"/>
      <protection locked="0"/>
    </xf>
    <xf numFmtId="41" fontId="64" fillId="0" borderId="29" xfId="88" applyFont="1" applyFill="1" applyBorder="1" applyAlignment="1" applyProtection="1">
      <alignment vertical="center" shrinkToFit="1"/>
      <protection locked="0"/>
    </xf>
    <xf numFmtId="41" fontId="64" fillId="0" borderId="29" xfId="88" applyFont="1" applyFill="1" applyBorder="1" applyAlignment="1" applyProtection="1">
      <alignment horizontal="center" vertical="center" shrinkToFit="1"/>
      <protection locked="0"/>
    </xf>
    <xf numFmtId="0" fontId="64" fillId="0" borderId="29" xfId="220" applyFont="1" applyFill="1" applyBorder="1" applyAlignment="1" applyProtection="1">
      <alignment vertical="center" shrinkToFit="1"/>
      <protection locked="0"/>
    </xf>
    <xf numFmtId="41" fontId="64" fillId="0" borderId="28" xfId="88" applyFont="1" applyFill="1" applyBorder="1" applyAlignment="1" applyProtection="1">
      <alignment horizontal="center" vertical="center" shrinkToFit="1"/>
      <protection locked="0"/>
    </xf>
    <xf numFmtId="0" fontId="64" fillId="0" borderId="28" xfId="220" applyFont="1" applyFill="1" applyBorder="1" applyAlignment="1" applyProtection="1">
      <alignment horizontal="center" vertical="center" shrinkToFit="1"/>
      <protection locked="0"/>
    </xf>
    <xf numFmtId="0" fontId="64" fillId="0" borderId="16" xfId="220" quotePrefix="1" applyFont="1" applyFill="1" applyBorder="1" applyAlignment="1" applyProtection="1">
      <alignment horizontal="center" vertical="center"/>
      <protection locked="0"/>
    </xf>
    <xf numFmtId="41" fontId="64" fillId="0" borderId="0" xfId="89" applyFont="1" applyFill="1" applyBorder="1" applyAlignment="1" applyProtection="1">
      <alignment horizontal="center" vertical="center" shrinkToFit="1"/>
    </xf>
    <xf numFmtId="41" fontId="64" fillId="0" borderId="0" xfId="89" applyFont="1" applyFill="1" applyBorder="1" applyAlignment="1" applyProtection="1">
      <alignment horizontal="center" vertical="center" shrinkToFit="1"/>
      <protection locked="0"/>
    </xf>
    <xf numFmtId="41" fontId="64" fillId="0" borderId="63" xfId="89" quotePrefix="1" applyFont="1" applyFill="1" applyBorder="1" applyAlignment="1" applyProtection="1">
      <alignment horizontal="center" vertical="center" shrinkToFit="1"/>
      <protection locked="0"/>
    </xf>
    <xf numFmtId="0" fontId="64" fillId="0" borderId="17" xfId="220" quotePrefix="1" applyFont="1" applyFill="1" applyBorder="1" applyAlignment="1" applyProtection="1">
      <alignment horizontal="center" vertical="center" shrinkToFit="1"/>
      <protection locked="0"/>
    </xf>
    <xf numFmtId="0" fontId="64" fillId="0" borderId="18" xfId="220" quotePrefix="1" applyFont="1" applyFill="1" applyBorder="1" applyAlignment="1" applyProtection="1">
      <alignment horizontal="center" vertical="center"/>
      <protection locked="0"/>
    </xf>
    <xf numFmtId="49" fontId="68" fillId="0" borderId="0" xfId="0" applyNumberFormat="1" applyFont="1" applyFill="1" applyBorder="1" applyAlignment="1" applyProtection="1">
      <alignment horizontal="center" vertical="center"/>
      <protection locked="0"/>
    </xf>
    <xf numFmtId="41" fontId="68" fillId="0" borderId="0" xfId="88" applyNumberFormat="1" applyFont="1" applyFill="1" applyBorder="1" applyAlignment="1" applyProtection="1">
      <alignment horizontal="center" vertical="center"/>
      <protection locked="0"/>
    </xf>
    <xf numFmtId="0" fontId="68" fillId="0" borderId="24" xfId="109" applyNumberFormat="1" applyFont="1" applyFill="1" applyBorder="1" applyAlignment="1" applyProtection="1">
      <alignment horizontal="center" vertical="center"/>
      <protection locked="0"/>
    </xf>
    <xf numFmtId="49" fontId="75" fillId="0" borderId="0" xfId="0" applyNumberFormat="1" applyFont="1" applyFill="1" applyBorder="1" applyAlignment="1" applyProtection="1">
      <alignment horizontal="center" vertical="center"/>
      <protection locked="0"/>
    </xf>
    <xf numFmtId="41" fontId="75" fillId="0" borderId="0" xfId="88" applyNumberFormat="1" applyFont="1" applyFill="1" applyBorder="1" applyAlignment="1" applyProtection="1">
      <alignment horizontal="right" vertical="center" indent="1"/>
      <protection locked="0"/>
    </xf>
    <xf numFmtId="0" fontId="75" fillId="0" borderId="0" xfId="0" applyFont="1" applyFill="1" applyBorder="1" applyAlignment="1" applyProtection="1">
      <alignment horizontal="center" vertical="center" shrinkToFit="1"/>
      <protection locked="0"/>
    </xf>
    <xf numFmtId="41" fontId="75" fillId="0" borderId="0" xfId="0" applyNumberFormat="1" applyFont="1" applyFill="1" applyBorder="1" applyAlignment="1" applyProtection="1">
      <alignment horizontal="center" vertical="center"/>
      <protection locked="0"/>
    </xf>
    <xf numFmtId="41" fontId="68" fillId="0" borderId="0" xfId="0" applyNumberFormat="1" applyFont="1" applyFill="1" applyBorder="1" applyAlignment="1" applyProtection="1">
      <alignment horizontal="center" vertical="center"/>
      <protection locked="0"/>
    </xf>
    <xf numFmtId="176" fontId="68" fillId="0" borderId="64" xfId="0" applyNumberFormat="1" applyFont="1" applyFill="1" applyBorder="1" applyAlignment="1" applyProtection="1">
      <alignment horizontal="center" vertical="center"/>
      <protection locked="0"/>
    </xf>
    <xf numFmtId="176" fontId="68" fillId="0" borderId="65" xfId="0" applyNumberFormat="1" applyFont="1" applyFill="1" applyBorder="1" applyAlignment="1" applyProtection="1">
      <alignment horizontal="center" vertical="center"/>
      <protection locked="0"/>
    </xf>
    <xf numFmtId="0" fontId="68" fillId="0" borderId="66" xfId="0" applyFont="1" applyFill="1" applyBorder="1" applyAlignment="1" applyProtection="1">
      <alignment vertical="center"/>
      <protection locked="0"/>
    </xf>
    <xf numFmtId="0" fontId="68" fillId="0" borderId="67" xfId="0" applyFont="1" applyFill="1" applyBorder="1" applyAlignment="1" applyProtection="1">
      <alignment vertical="center"/>
      <protection locked="0"/>
    </xf>
    <xf numFmtId="176" fontId="68" fillId="0" borderId="0" xfId="0" applyNumberFormat="1" applyFont="1" applyFill="1" applyBorder="1" applyAlignment="1" applyProtection="1">
      <alignment horizontal="center" vertical="center"/>
      <protection locked="0"/>
    </xf>
    <xf numFmtId="0" fontId="68" fillId="0" borderId="18" xfId="0" quotePrefix="1" applyFont="1" applyFill="1" applyBorder="1" applyAlignment="1" applyProtection="1">
      <alignment horizontal="center" vertical="distributed"/>
      <protection locked="0"/>
    </xf>
    <xf numFmtId="0" fontId="70" fillId="0" borderId="0" xfId="0" applyFont="1" applyFill="1" applyAlignment="1" applyProtection="1">
      <alignment horizontal="center" vertical="center" wrapText="1"/>
      <protection locked="0"/>
    </xf>
    <xf numFmtId="41" fontId="68" fillId="0" borderId="20" xfId="0" quotePrefix="1" applyNumberFormat="1" applyFont="1" applyFill="1" applyBorder="1" applyAlignment="1" applyProtection="1">
      <alignment horizontal="center" vertical="center"/>
      <protection locked="0"/>
    </xf>
    <xf numFmtId="0" fontId="64" fillId="0" borderId="17" xfId="148" applyFont="1" applyFill="1" applyBorder="1" applyAlignment="1" applyProtection="1">
      <alignment horizontal="center" vertical="center"/>
      <protection locked="0"/>
    </xf>
    <xf numFmtId="0" fontId="64" fillId="0" borderId="3" xfId="0" applyFont="1" applyFill="1" applyBorder="1" applyAlignment="1" applyProtection="1">
      <alignment horizontal="left" vertical="center"/>
      <protection locked="0"/>
    </xf>
    <xf numFmtId="0" fontId="68" fillId="0" borderId="26" xfId="0" applyFont="1" applyFill="1" applyBorder="1" applyAlignment="1" applyProtection="1">
      <alignment vertical="center" wrapText="1"/>
      <protection locked="0"/>
    </xf>
    <xf numFmtId="41" fontId="64" fillId="0" borderId="25" xfId="89" applyFont="1" applyFill="1" applyBorder="1" applyAlignment="1" applyProtection="1">
      <alignment horizontal="center" vertical="center" shrinkToFit="1"/>
      <protection locked="0"/>
    </xf>
    <xf numFmtId="41" fontId="68" fillId="0" borderId="0" xfId="0" applyNumberFormat="1" applyFont="1" applyFill="1" applyAlignment="1" applyProtection="1">
      <alignment horizontal="center" vertical="center"/>
    </xf>
    <xf numFmtId="0" fontId="65" fillId="0" borderId="18" xfId="129" quotePrefix="1" applyFont="1" applyFill="1" applyBorder="1" applyAlignment="1" applyProtection="1">
      <alignment horizontal="center" vertical="center"/>
      <protection locked="0"/>
    </xf>
    <xf numFmtId="41" fontId="66" fillId="0" borderId="0" xfId="129" applyNumberFormat="1" applyFont="1" applyAlignment="1" applyProtection="1">
      <alignment horizontal="right" vertical="center"/>
      <protection locked="0"/>
    </xf>
    <xf numFmtId="41" fontId="74" fillId="0" borderId="0" xfId="129" applyNumberFormat="1" applyFont="1" applyAlignment="1" applyProtection="1">
      <alignment horizontal="right" vertical="center"/>
      <protection locked="0"/>
    </xf>
    <xf numFmtId="0" fontId="66" fillId="0" borderId="17" xfId="129" quotePrefix="1" applyFont="1" applyFill="1" applyBorder="1" applyAlignment="1" applyProtection="1">
      <alignment horizontal="center" vertical="center" shrinkToFit="1"/>
      <protection locked="0"/>
    </xf>
    <xf numFmtId="0" fontId="66" fillId="0" borderId="18" xfId="129" quotePrefix="1" applyFont="1" applyFill="1" applyBorder="1" applyAlignment="1" applyProtection="1">
      <alignment horizontal="center" vertical="center"/>
      <protection locked="0"/>
    </xf>
    <xf numFmtId="0" fontId="5" fillId="0" borderId="0" xfId="129" applyFont="1" applyFill="1" applyBorder="1" applyAlignment="1" applyProtection="1">
      <alignment vertical="center"/>
      <protection locked="0"/>
    </xf>
    <xf numFmtId="49" fontId="71" fillId="0" borderId="18" xfId="129" applyNumberFormat="1" applyFont="1" applyFill="1" applyBorder="1" applyAlignment="1" applyProtection="1">
      <alignment horizontal="center" vertical="center"/>
      <protection locked="0"/>
    </xf>
    <xf numFmtId="41" fontId="71" fillId="0" borderId="0" xfId="129" applyNumberFormat="1" applyFont="1" applyFill="1" applyAlignment="1" applyProtection="1">
      <alignment horizontal="right" vertical="center"/>
      <protection locked="0"/>
    </xf>
    <xf numFmtId="41" fontId="64" fillId="0" borderId="0" xfId="129" applyNumberFormat="1" applyFont="1" applyFill="1" applyAlignment="1" applyProtection="1">
      <alignment vertical="center"/>
      <protection locked="0"/>
    </xf>
    <xf numFmtId="41" fontId="71" fillId="0" borderId="0" xfId="129" applyNumberFormat="1" applyFont="1" applyFill="1" applyAlignment="1" applyProtection="1">
      <alignment vertical="center"/>
      <protection locked="0"/>
    </xf>
    <xf numFmtId="41" fontId="75" fillId="0" borderId="0" xfId="129" applyNumberFormat="1" applyFont="1" applyFill="1" applyAlignment="1" applyProtection="1">
      <alignment horizontal="right" vertical="center"/>
      <protection locked="0"/>
    </xf>
    <xf numFmtId="0" fontId="71" fillId="0" borderId="17" xfId="129" applyFont="1" applyFill="1" applyBorder="1" applyAlignment="1" applyProtection="1">
      <alignment horizontal="center" vertical="center" shrinkToFit="1"/>
      <protection locked="0"/>
    </xf>
    <xf numFmtId="0" fontId="8" fillId="0" borderId="0" xfId="129" applyFont="1" applyBorder="1" applyAlignment="1" applyProtection="1">
      <alignment vertical="center"/>
      <protection locked="0"/>
    </xf>
    <xf numFmtId="41" fontId="64" fillId="0" borderId="0" xfId="129" applyNumberFormat="1" applyFont="1" applyFill="1" applyAlignment="1" applyProtection="1">
      <alignment horizontal="right" vertical="center"/>
      <protection locked="0"/>
    </xf>
    <xf numFmtId="0" fontId="69" fillId="0" borderId="18" xfId="129" quotePrefix="1" applyFont="1" applyFill="1" applyBorder="1" applyAlignment="1" applyProtection="1">
      <alignment horizontal="center" vertical="center"/>
      <protection locked="0"/>
    </xf>
    <xf numFmtId="0" fontId="69" fillId="0" borderId="17" xfId="129" quotePrefix="1" applyFont="1" applyFill="1" applyBorder="1" applyAlignment="1" applyProtection="1">
      <alignment horizontal="center" vertical="center" shrinkToFit="1"/>
      <protection locked="0"/>
    </xf>
    <xf numFmtId="0" fontId="68" fillId="0" borderId="18" xfId="129" applyFont="1" applyFill="1" applyBorder="1" applyAlignment="1" applyProtection="1">
      <alignment horizontal="center" vertical="center"/>
      <protection locked="0"/>
    </xf>
    <xf numFmtId="41" fontId="75" fillId="0" borderId="0" xfId="129" applyNumberFormat="1" applyFont="1" applyFill="1" applyAlignment="1" applyProtection="1">
      <alignment vertical="center"/>
      <protection locked="0"/>
    </xf>
    <xf numFmtId="41" fontId="68" fillId="0" borderId="0" xfId="129" applyNumberFormat="1" applyFont="1" applyFill="1" applyAlignment="1" applyProtection="1">
      <alignment vertical="center"/>
      <protection locked="0"/>
    </xf>
    <xf numFmtId="1" fontId="68" fillId="0" borderId="17" xfId="129" applyNumberFormat="1" applyFont="1" applyFill="1" applyBorder="1" applyAlignment="1" applyProtection="1">
      <alignment horizontal="center" vertical="center" shrinkToFit="1"/>
      <protection locked="0"/>
    </xf>
    <xf numFmtId="41" fontId="68" fillId="0" borderId="14" xfId="129" applyNumberFormat="1" applyFont="1" applyFill="1" applyBorder="1" applyAlignment="1" applyProtection="1">
      <alignment vertical="center"/>
      <protection locked="0"/>
    </xf>
    <xf numFmtId="41" fontId="64" fillId="0" borderId="0" xfId="129" applyNumberFormat="1" applyFont="1" applyFill="1" applyBorder="1" applyAlignment="1">
      <alignment horizontal="center" vertical="center"/>
    </xf>
    <xf numFmtId="188" fontId="64" fillId="0" borderId="0" xfId="0" applyNumberFormat="1" applyFont="1" applyFill="1" applyAlignment="1" applyProtection="1">
      <alignment horizontal="right" vertical="center" shrinkToFit="1"/>
      <protection locked="0"/>
    </xf>
    <xf numFmtId="0" fontId="64" fillId="0" borderId="3" xfId="0" applyFont="1" applyBorder="1" applyAlignment="1" applyProtection="1">
      <alignment horizontal="center" vertical="center"/>
      <protection locked="0"/>
    </xf>
    <xf numFmtId="0" fontId="68" fillId="0" borderId="21" xfId="0" applyFont="1" applyBorder="1" applyAlignment="1" applyProtection="1">
      <alignment horizontal="center" vertical="center"/>
      <protection locked="0"/>
    </xf>
    <xf numFmtId="0" fontId="68" fillId="0" borderId="29" xfId="0" applyFont="1" applyBorder="1" applyAlignment="1" applyProtection="1">
      <alignment horizontal="center" vertical="center"/>
      <protection locked="0"/>
    </xf>
    <xf numFmtId="0" fontId="68" fillId="0" borderId="33" xfId="0" applyFont="1" applyBorder="1" applyAlignment="1" applyProtection="1">
      <alignment horizontal="center" vertical="center"/>
      <protection locked="0"/>
    </xf>
    <xf numFmtId="0" fontId="68" fillId="0" borderId="26" xfId="0" applyFont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68" fillId="0" borderId="17" xfId="0" applyFont="1" applyBorder="1" applyAlignment="1" applyProtection="1">
      <alignment horizontal="center" vertical="center"/>
      <protection locked="0"/>
    </xf>
    <xf numFmtId="0" fontId="68" fillId="0" borderId="27" xfId="0" applyFont="1" applyFill="1" applyBorder="1" applyAlignment="1" applyProtection="1">
      <alignment horizontal="center" vertical="center" wrapText="1"/>
      <protection locked="0"/>
    </xf>
    <xf numFmtId="0" fontId="68" fillId="0" borderId="24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Fill="1" applyAlignment="1" applyProtection="1">
      <alignment horizontal="right" vertical="center"/>
      <protection locked="0"/>
    </xf>
    <xf numFmtId="0" fontId="64" fillId="0" borderId="24" xfId="0" applyFont="1" applyFill="1" applyBorder="1" applyAlignment="1" applyProtection="1">
      <alignment horizontal="center" vertical="center" wrapText="1" shrinkToFit="1"/>
      <protection locked="0"/>
    </xf>
    <xf numFmtId="0" fontId="64" fillId="0" borderId="0" xfId="0" applyFont="1" applyFill="1" applyBorder="1" applyAlignment="1" applyProtection="1">
      <alignment horizontal="center" vertical="center" wrapText="1" shrinkToFit="1"/>
      <protection locked="0"/>
    </xf>
    <xf numFmtId="0" fontId="77" fillId="0" borderId="0" xfId="0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68" fillId="0" borderId="0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Fill="1" applyBorder="1" applyAlignment="1" applyProtection="1">
      <alignment horizontal="right" vertical="center"/>
      <protection locked="0"/>
    </xf>
    <xf numFmtId="1" fontId="73" fillId="0" borderId="18" xfId="0" applyNumberFormat="1" applyFont="1" applyFill="1" applyBorder="1" applyAlignment="1" applyProtection="1">
      <alignment horizontal="center" vertical="center"/>
      <protection locked="0"/>
    </xf>
    <xf numFmtId="1" fontId="73" fillId="0" borderId="24" xfId="0" applyNumberFormat="1" applyFont="1" applyFill="1" applyBorder="1" applyAlignment="1" applyProtection="1">
      <alignment horizontal="center" vertical="center"/>
      <protection locked="0"/>
    </xf>
    <xf numFmtId="1" fontId="73" fillId="0" borderId="0" xfId="0" applyNumberFormat="1" applyFont="1" applyFill="1" applyBorder="1" applyAlignment="1" applyProtection="1">
      <alignment horizontal="center" vertical="center"/>
      <protection locked="0"/>
    </xf>
    <xf numFmtId="0" fontId="68" fillId="0" borderId="29" xfId="0" applyFont="1" applyFill="1" applyBorder="1" applyAlignment="1" applyProtection="1">
      <alignment horizontal="center" vertical="center" shrinkToFit="1"/>
      <protection locked="0"/>
    </xf>
    <xf numFmtId="0" fontId="68" fillId="0" borderId="28" xfId="0" applyFont="1" applyFill="1" applyBorder="1" applyAlignment="1" applyProtection="1">
      <alignment horizontal="center" vertical="center" shrinkToFit="1"/>
      <protection locked="0"/>
    </xf>
    <xf numFmtId="0" fontId="68" fillId="0" borderId="20" xfId="0" applyFont="1" applyFill="1" applyBorder="1" applyAlignment="1" applyProtection="1">
      <alignment horizontal="center" vertical="center" shrinkToFit="1"/>
      <protection locked="0"/>
    </xf>
    <xf numFmtId="0" fontId="68" fillId="0" borderId="21" xfId="0" applyFont="1" applyFill="1" applyBorder="1" applyAlignment="1" applyProtection="1">
      <alignment horizontal="center" vertical="center" shrinkToFit="1"/>
      <protection locked="0"/>
    </xf>
    <xf numFmtId="0" fontId="68" fillId="0" borderId="18" xfId="0" applyFont="1" applyFill="1" applyBorder="1" applyAlignment="1" applyProtection="1">
      <alignment horizontal="center" vertical="center" shrinkToFit="1"/>
      <protection locked="0"/>
    </xf>
    <xf numFmtId="0" fontId="68" fillId="0" borderId="17" xfId="0" applyFont="1" applyFill="1" applyBorder="1" applyAlignment="1" applyProtection="1">
      <alignment horizontal="center" vertical="center" shrinkToFit="1"/>
      <protection locked="0"/>
    </xf>
    <xf numFmtId="0" fontId="68" fillId="0" borderId="26" xfId="0" applyFont="1" applyFill="1" applyBorder="1" applyAlignment="1" applyProtection="1">
      <alignment horizontal="center" vertical="center" shrinkToFit="1"/>
      <protection locked="0"/>
    </xf>
    <xf numFmtId="0" fontId="68" fillId="0" borderId="24" xfId="0" applyFont="1" applyFill="1" applyBorder="1" applyAlignment="1" applyProtection="1">
      <alignment horizontal="center" vertical="center" shrinkToFit="1"/>
      <protection locked="0"/>
    </xf>
    <xf numFmtId="41" fontId="64" fillId="0" borderId="19" xfId="88" applyFont="1" applyFill="1" applyBorder="1" applyAlignment="1" applyProtection="1">
      <alignment horizontal="center" vertical="center" shrinkToFit="1"/>
      <protection locked="0"/>
    </xf>
    <xf numFmtId="41" fontId="64" fillId="0" borderId="24" xfId="88" applyFont="1" applyFill="1" applyBorder="1" applyAlignment="1" applyProtection="1">
      <alignment horizontal="center" vertical="center" shrinkToFit="1"/>
      <protection locked="0"/>
    </xf>
    <xf numFmtId="0" fontId="64" fillId="0" borderId="18" xfId="220" applyFont="1" applyFill="1" applyBorder="1" applyAlignment="1" applyProtection="1">
      <alignment horizontal="center" vertical="center" shrinkToFit="1"/>
      <protection locked="0"/>
    </xf>
    <xf numFmtId="0" fontId="64" fillId="0" borderId="3" xfId="220" applyFont="1" applyFill="1" applyBorder="1" applyAlignment="1" applyProtection="1">
      <alignment horizontal="center" vertical="center" shrinkToFit="1"/>
      <protection locked="0"/>
    </xf>
    <xf numFmtId="41" fontId="64" fillId="0" borderId="26" xfId="88" applyFont="1" applyFill="1" applyBorder="1" applyAlignment="1" applyProtection="1">
      <alignment horizontal="center" vertical="center" shrinkToFit="1"/>
      <protection locked="0"/>
    </xf>
    <xf numFmtId="41" fontId="64" fillId="0" borderId="17" xfId="88" applyFont="1" applyFill="1" applyBorder="1" applyAlignment="1" applyProtection="1">
      <alignment horizontal="center" vertical="center" shrinkToFit="1"/>
      <protection locked="0"/>
    </xf>
    <xf numFmtId="0" fontId="64" fillId="0" borderId="16" xfId="220" applyFont="1" applyFill="1" applyBorder="1" applyAlignment="1" applyProtection="1">
      <alignment horizontal="center" vertical="center" shrinkToFit="1"/>
      <protection locked="0"/>
    </xf>
    <xf numFmtId="0" fontId="64" fillId="0" borderId="33" xfId="220" applyFont="1" applyFill="1" applyBorder="1" applyAlignment="1" applyProtection="1">
      <alignment horizontal="center" vertical="center" shrinkToFit="1"/>
      <protection locked="0"/>
    </xf>
    <xf numFmtId="0" fontId="64" fillId="0" borderId="0" xfId="220" applyFont="1" applyFill="1" applyBorder="1" applyAlignment="1" applyProtection="1">
      <alignment horizontal="center" vertical="center" shrinkToFit="1"/>
      <protection locked="0"/>
    </xf>
    <xf numFmtId="0" fontId="64" fillId="0" borderId="14" xfId="0" applyFont="1" applyFill="1" applyBorder="1" applyAlignment="1" applyProtection="1">
      <alignment horizontal="right" vertical="center"/>
      <protection locked="0"/>
    </xf>
    <xf numFmtId="0" fontId="55" fillId="0" borderId="0" xfId="0" applyFont="1" applyFill="1" applyBorder="1" applyAlignment="1" applyProtection="1">
      <alignment vertical="center"/>
      <protection locked="0"/>
    </xf>
    <xf numFmtId="41" fontId="71" fillId="0" borderId="0" xfId="0" applyNumberFormat="1" applyFont="1" applyFill="1" applyBorder="1" applyAlignment="1">
      <alignment horizontal="center" vertical="center"/>
    </xf>
    <xf numFmtId="0" fontId="64" fillId="0" borderId="15" xfId="0" applyFont="1" applyFill="1" applyBorder="1" applyAlignment="1" applyProtection="1">
      <alignment horizontal="center" vertical="center"/>
      <protection locked="0"/>
    </xf>
    <xf numFmtId="0" fontId="64" fillId="0" borderId="34" xfId="0" applyFont="1" applyFill="1" applyBorder="1" applyAlignment="1" applyProtection="1">
      <alignment horizontal="center" vertical="center"/>
      <protection locked="0"/>
    </xf>
    <xf numFmtId="0" fontId="64" fillId="0" borderId="24" xfId="0" applyFont="1" applyFill="1" applyBorder="1" applyAlignment="1" applyProtection="1">
      <alignment horizontal="center" vertical="center"/>
      <protection locked="0"/>
    </xf>
    <xf numFmtId="0" fontId="64" fillId="0" borderId="19" xfId="0" applyFont="1" applyFill="1" applyBorder="1" applyAlignment="1" applyProtection="1">
      <alignment horizontal="center" vertical="center"/>
      <protection locked="0"/>
    </xf>
    <xf numFmtId="0" fontId="64" fillId="0" borderId="21" xfId="0" applyFont="1" applyFill="1" applyBorder="1" applyAlignment="1" applyProtection="1">
      <alignment horizontal="center" vertical="center"/>
      <protection locked="0"/>
    </xf>
    <xf numFmtId="0" fontId="64" fillId="0" borderId="29" xfId="0" applyFont="1" applyFill="1" applyBorder="1" applyAlignment="1" applyProtection="1">
      <alignment horizontal="center" vertical="center"/>
      <protection locked="0"/>
    </xf>
    <xf numFmtId="0" fontId="57" fillId="0" borderId="0" xfId="0" applyFont="1" applyFill="1" applyBorder="1" applyAlignment="1" applyProtection="1">
      <alignment vertical="center"/>
      <protection locked="0"/>
    </xf>
    <xf numFmtId="0" fontId="55" fillId="0" borderId="0" xfId="0" applyFont="1" applyFill="1" applyBorder="1" applyAlignment="1" applyProtection="1">
      <alignment horizontal="right" vertical="center"/>
      <protection locked="0"/>
    </xf>
    <xf numFmtId="0" fontId="71" fillId="0" borderId="0" xfId="0" applyFont="1" applyAlignment="1" applyProtection="1">
      <alignment horizontal="centerContinuous" vertical="center"/>
      <protection locked="0"/>
    </xf>
    <xf numFmtId="0" fontId="77" fillId="0" borderId="0" xfId="0" applyFont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71" fillId="0" borderId="0" xfId="0" applyFont="1" applyAlignment="1" applyProtection="1">
      <alignment horizontal="center" vertical="center"/>
      <protection locked="0"/>
    </xf>
    <xf numFmtId="0" fontId="71" fillId="0" borderId="0" xfId="0" applyFont="1" applyBorder="1" applyAlignment="1" applyProtection="1">
      <alignment horizontal="center" vertical="center"/>
      <protection locked="0"/>
    </xf>
    <xf numFmtId="0" fontId="55" fillId="0" borderId="0" xfId="0" applyFont="1" applyBorder="1" applyAlignment="1" applyProtection="1">
      <alignment horizontal="center" vertical="center"/>
      <protection locked="0"/>
    </xf>
    <xf numFmtId="0" fontId="6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129" applyFont="1" applyBorder="1" applyAlignment="1" applyProtection="1">
      <alignment vertical="center"/>
      <protection locked="0"/>
    </xf>
    <xf numFmtId="41" fontId="68" fillId="0" borderId="0" xfId="129" applyNumberFormat="1" applyFont="1" applyFill="1" applyAlignment="1" applyProtection="1">
      <alignment horizontal="right" vertical="center"/>
      <protection locked="0"/>
    </xf>
    <xf numFmtId="49" fontId="75" fillId="0" borderId="18" xfId="129" applyNumberFormat="1" applyFont="1" applyFill="1" applyBorder="1" applyAlignment="1" applyProtection="1">
      <alignment horizontal="center" vertical="center"/>
      <protection locked="0"/>
    </xf>
    <xf numFmtId="0" fontId="75" fillId="0" borderId="17" xfId="129" applyFont="1" applyFill="1" applyBorder="1" applyAlignment="1" applyProtection="1">
      <alignment horizontal="center" vertical="center" shrinkToFit="1"/>
      <protection locked="0"/>
    </xf>
    <xf numFmtId="0" fontId="55" fillId="0" borderId="0" xfId="129" applyFont="1" applyFill="1" applyBorder="1" applyAlignment="1" applyProtection="1">
      <alignment vertical="center"/>
      <protection locked="0"/>
    </xf>
    <xf numFmtId="49" fontId="68" fillId="0" borderId="18" xfId="129" applyNumberFormat="1" applyFont="1" applyFill="1" applyBorder="1" applyAlignment="1" applyProtection="1">
      <alignment horizontal="center" vertical="center"/>
      <protection locked="0"/>
    </xf>
    <xf numFmtId="41" fontId="68" fillId="0" borderId="0" xfId="129" applyNumberFormat="1" applyFont="1" applyFill="1" applyAlignment="1">
      <alignment vertical="center"/>
    </xf>
    <xf numFmtId="176" fontId="68" fillId="0" borderId="0" xfId="129" applyNumberFormat="1" applyFont="1" applyFill="1" applyAlignment="1">
      <alignment vertical="center"/>
    </xf>
    <xf numFmtId="0" fontId="68" fillId="0" borderId="17" xfId="129" applyFont="1" applyFill="1" applyBorder="1" applyAlignment="1" applyProtection="1">
      <alignment horizontal="center" vertical="center" shrinkToFit="1"/>
      <protection locked="0"/>
    </xf>
    <xf numFmtId="0" fontId="3" fillId="0" borderId="0" xfId="129" applyFont="1" applyFill="1" applyBorder="1" applyAlignment="1" applyProtection="1">
      <alignment vertical="center"/>
      <protection locked="0"/>
    </xf>
    <xf numFmtId="176" fontId="75" fillId="0" borderId="0" xfId="129" applyNumberFormat="1" applyFont="1" applyFill="1" applyAlignment="1" applyProtection="1">
      <alignment vertical="center"/>
      <protection locked="0"/>
    </xf>
    <xf numFmtId="49" fontId="68" fillId="0" borderId="22" xfId="129" applyNumberFormat="1" applyFont="1" applyFill="1" applyBorder="1" applyAlignment="1" applyProtection="1">
      <alignment horizontal="center" vertical="center"/>
      <protection locked="0"/>
    </xf>
    <xf numFmtId="41" fontId="68" fillId="0" borderId="23" xfId="129" applyNumberFormat="1" applyFont="1" applyFill="1" applyBorder="1" applyAlignment="1" applyProtection="1">
      <alignment vertical="center"/>
      <protection locked="0"/>
    </xf>
    <xf numFmtId="41" fontId="68" fillId="0" borderId="14" xfId="129" applyNumberFormat="1" applyFont="1" applyFill="1" applyBorder="1" applyAlignment="1">
      <alignment vertical="center"/>
    </xf>
    <xf numFmtId="0" fontId="68" fillId="0" borderId="23" xfId="129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Border="1" applyAlignment="1" applyProtection="1">
      <alignment horizontal="right" vertical="center"/>
      <protection locked="0"/>
    </xf>
    <xf numFmtId="0" fontId="73" fillId="0" borderId="35" xfId="0" applyFont="1" applyFill="1" applyBorder="1" applyAlignment="1" applyProtection="1">
      <alignment horizontal="center" vertical="center" wrapText="1"/>
      <protection locked="0"/>
    </xf>
    <xf numFmtId="0" fontId="73" fillId="0" borderId="36" xfId="0" applyFont="1" applyFill="1" applyBorder="1" applyAlignment="1" applyProtection="1">
      <alignment horizontal="center" vertical="center" wrapText="1"/>
      <protection locked="0"/>
    </xf>
    <xf numFmtId="0" fontId="73" fillId="0" borderId="27" xfId="0" applyFont="1" applyFill="1" applyBorder="1" applyAlignment="1" applyProtection="1">
      <alignment horizontal="center" vertical="center" wrapText="1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1" fontId="55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3" fontId="3" fillId="0" borderId="0" xfId="0" applyNumberFormat="1" applyFont="1" applyFill="1" applyAlignment="1" applyProtection="1">
      <alignment horizontal="center" vertical="center"/>
      <protection locked="0"/>
    </xf>
    <xf numFmtId="3" fontId="3" fillId="0" borderId="0" xfId="0" applyNumberFormat="1" applyFont="1" applyFill="1" applyBorder="1" applyAlignment="1" applyProtection="1">
      <alignment horizontal="right" vertical="center"/>
      <protection locked="0"/>
    </xf>
    <xf numFmtId="0" fontId="66" fillId="0" borderId="18" xfId="0" quotePrefix="1" applyFont="1" applyFill="1" applyBorder="1" applyAlignment="1" applyProtection="1">
      <alignment horizontal="center" vertical="center"/>
      <protection locked="0"/>
    </xf>
    <xf numFmtId="176" fontId="66" fillId="0" borderId="0" xfId="0" quotePrefix="1" applyNumberFormat="1" applyFont="1" applyFill="1" applyBorder="1" applyAlignment="1" applyProtection="1">
      <alignment horizontal="center" vertical="distributed"/>
      <protection locked="0"/>
    </xf>
    <xf numFmtId="176" fontId="66" fillId="0" borderId="0" xfId="0" quotePrefix="1" applyNumberFormat="1" applyFont="1" applyFill="1" applyBorder="1" applyAlignment="1" applyProtection="1">
      <alignment horizontal="right" vertical="distributed"/>
      <protection locked="0"/>
    </xf>
    <xf numFmtId="176" fontId="66" fillId="0" borderId="0" xfId="0" quotePrefix="1" applyNumberFormat="1" applyFont="1" applyFill="1" applyBorder="1" applyAlignment="1" applyProtection="1">
      <alignment horizontal="right" vertical="center" shrinkToFit="1"/>
      <protection locked="0"/>
    </xf>
    <xf numFmtId="0" fontId="66" fillId="0" borderId="17" xfId="0" quotePrefix="1" applyFont="1" applyFill="1" applyBorder="1" applyAlignment="1" applyProtection="1">
      <alignment horizontal="center" vertical="center"/>
      <protection locked="0"/>
    </xf>
    <xf numFmtId="0" fontId="78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74" fillId="0" borderId="18" xfId="0" quotePrefix="1" applyFont="1" applyFill="1" applyBorder="1" applyAlignment="1" applyProtection="1">
      <alignment horizontal="center" vertical="center"/>
      <protection locked="0"/>
    </xf>
    <xf numFmtId="0" fontId="74" fillId="0" borderId="17" xfId="0" quotePrefix="1" applyFont="1" applyFill="1" applyBorder="1" applyAlignment="1" applyProtection="1">
      <alignment horizontal="center" vertical="center" shrinkToFit="1"/>
      <protection locked="0"/>
    </xf>
    <xf numFmtId="0" fontId="74" fillId="0" borderId="18" xfId="0" quotePrefix="1" applyFont="1" applyFill="1" applyBorder="1" applyAlignment="1" applyProtection="1">
      <alignment horizontal="center" vertical="distributed"/>
      <protection locked="0"/>
    </xf>
    <xf numFmtId="41" fontId="64" fillId="0" borderId="19" xfId="88" applyFont="1" applyFill="1" applyBorder="1" applyAlignment="1" applyProtection="1">
      <alignment vertical="center" shrinkToFit="1"/>
      <protection locked="0"/>
    </xf>
    <xf numFmtId="0" fontId="58" fillId="0" borderId="0" xfId="220" applyFont="1" applyAlignment="1" applyProtection="1">
      <alignment horizontal="center" vertical="center"/>
      <protection locked="0"/>
    </xf>
    <xf numFmtId="0" fontId="68" fillId="0" borderId="0" xfId="220" applyFont="1" applyFill="1" applyBorder="1" applyAlignment="1" applyProtection="1">
      <alignment horizontal="left" vertical="center"/>
      <protection locked="0"/>
    </xf>
    <xf numFmtId="0" fontId="49" fillId="0" borderId="0" xfId="220" applyFont="1" applyFill="1" applyAlignment="1" applyProtection="1">
      <alignment vertical="center"/>
      <protection locked="0"/>
    </xf>
    <xf numFmtId="0" fontId="7" fillId="0" borderId="0" xfId="220" applyFont="1" applyFill="1" applyAlignment="1" applyProtection="1">
      <alignment vertical="center"/>
      <protection locked="0"/>
    </xf>
    <xf numFmtId="41" fontId="7" fillId="0" borderId="0" xfId="88" applyFont="1" applyFill="1" applyAlignment="1" applyProtection="1">
      <alignment vertical="center"/>
      <protection locked="0"/>
    </xf>
    <xf numFmtId="41" fontId="7" fillId="0" borderId="0" xfId="88" applyFont="1" applyFill="1" applyBorder="1" applyAlignment="1" applyProtection="1">
      <alignment vertical="center"/>
      <protection locked="0"/>
    </xf>
    <xf numFmtId="0" fontId="7" fillId="0" borderId="0" xfId="220" applyFont="1" applyFill="1" applyBorder="1" applyAlignment="1" applyProtection="1">
      <alignment vertical="center"/>
      <protection locked="0"/>
    </xf>
    <xf numFmtId="41" fontId="7" fillId="0" borderId="0" xfId="88" applyFont="1" applyFill="1" applyBorder="1" applyAlignment="1" applyProtection="1">
      <alignment horizontal="center" vertical="center"/>
      <protection locked="0"/>
    </xf>
    <xf numFmtId="9" fontId="64" fillId="0" borderId="0" xfId="0" applyNumberFormat="1" applyFont="1" applyBorder="1" applyAlignment="1" applyProtection="1">
      <alignment vertical="center"/>
      <protection locked="0"/>
    </xf>
    <xf numFmtId="0" fontId="64" fillId="0" borderId="0" xfId="0" applyFont="1" applyBorder="1" applyAlignment="1" applyProtection="1">
      <alignment vertical="center" wrapText="1"/>
      <protection locked="0"/>
    </xf>
    <xf numFmtId="0" fontId="64" fillId="0" borderId="37" xfId="0" applyFont="1" applyBorder="1" applyAlignment="1" applyProtection="1">
      <alignment horizontal="center" vertical="center" wrapText="1"/>
      <protection locked="0"/>
    </xf>
    <xf numFmtId="0" fontId="64" fillId="0" borderId="38" xfId="0" applyFont="1" applyBorder="1" applyAlignment="1" applyProtection="1">
      <alignment horizontal="center" vertical="center" wrapText="1"/>
      <protection locked="0"/>
    </xf>
    <xf numFmtId="0" fontId="64" fillId="0" borderId="27" xfId="0" applyFont="1" applyBorder="1" applyAlignment="1" applyProtection="1">
      <alignment horizontal="center" vertical="center" wrapText="1"/>
      <protection locked="0"/>
    </xf>
    <xf numFmtId="0" fontId="64" fillId="0" borderId="39" xfId="0" applyFont="1" applyBorder="1" applyAlignment="1" applyProtection="1">
      <alignment horizontal="center" vertical="center" wrapText="1"/>
      <protection locked="0"/>
    </xf>
    <xf numFmtId="0" fontId="64" fillId="0" borderId="32" xfId="0" applyFont="1" applyBorder="1" applyAlignment="1" applyProtection="1">
      <alignment horizontal="center" vertical="center" wrapText="1"/>
      <protection locked="0"/>
    </xf>
    <xf numFmtId="0" fontId="64" fillId="0" borderId="38" xfId="0" applyFont="1" applyFill="1" applyBorder="1" applyAlignment="1" applyProtection="1">
      <alignment horizontal="center" vertical="center" wrapText="1"/>
      <protection locked="0"/>
    </xf>
    <xf numFmtId="0" fontId="64" fillId="0" borderId="27" xfId="0" applyFont="1" applyFill="1" applyBorder="1" applyAlignment="1" applyProtection="1">
      <alignment horizontal="center" vertical="center" wrapText="1"/>
      <protection locked="0"/>
    </xf>
    <xf numFmtId="0" fontId="64" fillId="0" borderId="39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Border="1" applyAlignment="1" applyProtection="1">
      <alignment horizontal="centerContinuous" vertical="center"/>
      <protection locked="0"/>
    </xf>
    <xf numFmtId="188" fontId="64" fillId="0" borderId="0" xfId="0" applyNumberFormat="1" applyFont="1" applyFill="1" applyBorder="1" applyAlignment="1" applyProtection="1">
      <alignment horizontal="right" vertical="center"/>
    </xf>
    <xf numFmtId="188" fontId="64" fillId="0" borderId="0" xfId="0" applyNumberFormat="1" applyFont="1" applyFill="1" applyBorder="1" applyAlignment="1" applyProtection="1">
      <alignment horizontal="center" vertical="center"/>
    </xf>
    <xf numFmtId="0" fontId="64" fillId="0" borderId="17" xfId="0" quotePrefix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Alignment="1" applyProtection="1">
      <protection locked="0"/>
    </xf>
    <xf numFmtId="0" fontId="59" fillId="0" borderId="0" xfId="129" applyFont="1" applyBorder="1" applyAlignment="1" applyProtection="1">
      <alignment vertical="center"/>
      <protection locked="0"/>
    </xf>
    <xf numFmtId="185" fontId="68" fillId="0" borderId="0" xfId="0" applyNumberFormat="1" applyFont="1" applyFill="1" applyBorder="1" applyAlignment="1" applyProtection="1">
      <alignment horizontal="right" vertical="center"/>
    </xf>
    <xf numFmtId="176" fontId="68" fillId="0" borderId="0" xfId="0" applyNumberFormat="1" applyFont="1" applyFill="1" applyBorder="1" applyAlignment="1" applyProtection="1">
      <alignment horizontal="center" vertical="center"/>
    </xf>
    <xf numFmtId="176" fontId="68" fillId="0" borderId="0" xfId="0" applyNumberFormat="1" applyFont="1" applyFill="1" applyBorder="1" applyAlignment="1" applyProtection="1">
      <alignment horizontal="right" vertical="center"/>
    </xf>
    <xf numFmtId="1" fontId="60" fillId="0" borderId="0" xfId="0" applyNumberFormat="1" applyFont="1" applyFill="1" applyBorder="1" applyAlignment="1" applyProtection="1">
      <alignment vertical="center"/>
      <protection locked="0"/>
    </xf>
    <xf numFmtId="41" fontId="68" fillId="0" borderId="0" xfId="0" applyNumberFormat="1" applyFont="1" applyFill="1" applyBorder="1" applyAlignment="1" applyProtection="1">
      <alignment horizontal="right" vertical="center"/>
      <protection locked="0"/>
    </xf>
    <xf numFmtId="41" fontId="74" fillId="0" borderId="0" xfId="0" applyNumberFormat="1" applyFont="1" applyFill="1" applyBorder="1" applyAlignment="1" applyProtection="1">
      <alignment horizontal="right" vertical="center"/>
      <protection locked="0"/>
    </xf>
    <xf numFmtId="176" fontId="79" fillId="0" borderId="0" xfId="0" applyNumberFormat="1" applyFont="1" applyFill="1" applyBorder="1" applyAlignment="1" applyProtection="1">
      <alignment horizontal="center" vertical="center"/>
    </xf>
    <xf numFmtId="1" fontId="59" fillId="0" borderId="0" xfId="0" applyNumberFormat="1" applyFont="1" applyFill="1" applyBorder="1" applyAlignment="1" applyProtection="1">
      <alignment vertical="center"/>
      <protection locked="0"/>
    </xf>
    <xf numFmtId="41" fontId="75" fillId="0" borderId="0" xfId="0" applyNumberFormat="1" applyFont="1" applyFill="1" applyBorder="1" applyAlignment="1" applyProtection="1">
      <alignment horizontal="right" vertical="center"/>
      <protection locked="0"/>
    </xf>
    <xf numFmtId="1" fontId="61" fillId="0" borderId="0" xfId="0" applyNumberFormat="1" applyFont="1" applyFill="1" applyBorder="1" applyAlignment="1" applyProtection="1">
      <alignment vertical="center"/>
      <protection locked="0"/>
    </xf>
    <xf numFmtId="41" fontId="68" fillId="0" borderId="0" xfId="129" applyNumberFormat="1" applyFont="1" applyFill="1" applyBorder="1" applyAlignment="1" applyProtection="1">
      <alignment horizontal="right" vertical="center"/>
      <protection locked="0"/>
    </xf>
    <xf numFmtId="1" fontId="60" fillId="0" borderId="0" xfId="129" applyNumberFormat="1" applyFont="1" applyFill="1" applyBorder="1" applyAlignment="1" applyProtection="1">
      <alignment vertical="center"/>
      <protection locked="0"/>
    </xf>
    <xf numFmtId="1" fontId="61" fillId="0" borderId="0" xfId="129" applyNumberFormat="1" applyFont="1" applyFill="1" applyBorder="1" applyAlignment="1" applyProtection="1">
      <alignment vertical="center"/>
      <protection locked="0"/>
    </xf>
    <xf numFmtId="0" fontId="64" fillId="0" borderId="0" xfId="0" applyFont="1" applyFill="1" applyAlignment="1" applyProtection="1">
      <alignment horizontal="right" vertical="center"/>
      <protection locked="0"/>
    </xf>
    <xf numFmtId="0" fontId="64" fillId="0" borderId="0" xfId="0" applyFont="1" applyFill="1" applyBorder="1" applyAlignment="1" applyProtection="1">
      <alignment horizontal="left" vertical="center"/>
      <protection locked="0"/>
    </xf>
    <xf numFmtId="0" fontId="64" fillId="0" borderId="3" xfId="0" applyFont="1" applyFill="1" applyBorder="1" applyAlignment="1" applyProtection="1">
      <alignment horizontal="left" vertical="center"/>
      <protection locked="0"/>
    </xf>
    <xf numFmtId="0" fontId="46" fillId="0" borderId="0" xfId="0" applyFont="1" applyFill="1" applyAlignment="1" applyProtection="1">
      <alignment vertical="center"/>
      <protection locked="0"/>
    </xf>
    <xf numFmtId="0" fontId="64" fillId="0" borderId="17" xfId="0" applyFont="1" applyFill="1" applyBorder="1" applyAlignment="1" applyProtection="1">
      <alignment horizontal="center" vertical="center"/>
      <protection locked="0"/>
    </xf>
    <xf numFmtId="0" fontId="64" fillId="0" borderId="17" xfId="148" applyFont="1" applyFill="1" applyBorder="1" applyAlignment="1" applyProtection="1">
      <alignment horizontal="center" vertical="center"/>
      <protection locked="0"/>
    </xf>
    <xf numFmtId="41" fontId="74" fillId="0" borderId="0" xfId="129" applyNumberFormat="1" applyFont="1" applyFill="1" applyAlignment="1" applyProtection="1">
      <alignment horizontal="right" vertical="center"/>
      <protection locked="0"/>
    </xf>
    <xf numFmtId="0" fontId="64" fillId="0" borderId="0" xfId="0" applyFont="1" applyFill="1" applyBorder="1" applyAlignment="1" applyProtection="1">
      <alignment horizontal="left" vertical="center"/>
      <protection locked="0"/>
    </xf>
    <xf numFmtId="1" fontId="73" fillId="0" borderId="24" xfId="0" applyNumberFormat="1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Fill="1" applyBorder="1" applyAlignment="1" applyProtection="1">
      <alignment horizontal="right" vertical="center"/>
      <protection locked="0"/>
    </xf>
    <xf numFmtId="1" fontId="73" fillId="0" borderId="24" xfId="0" applyNumberFormat="1" applyFont="1" applyFill="1" applyBorder="1" applyAlignment="1" applyProtection="1">
      <alignment horizontal="center" vertical="center"/>
      <protection locked="0"/>
    </xf>
    <xf numFmtId="1" fontId="73" fillId="0" borderId="17" xfId="0" applyNumberFormat="1" applyFont="1" applyFill="1" applyBorder="1" applyAlignment="1" applyProtection="1">
      <alignment horizontal="center" vertical="center"/>
      <protection locked="0"/>
    </xf>
    <xf numFmtId="1" fontId="73" fillId="0" borderId="0" xfId="0" applyNumberFormat="1" applyFont="1" applyFill="1" applyBorder="1" applyAlignment="1" applyProtection="1">
      <alignment horizontal="center" vertical="center"/>
      <protection locked="0"/>
    </xf>
    <xf numFmtId="0" fontId="68" fillId="0" borderId="21" xfId="0" applyFont="1" applyFill="1" applyBorder="1" applyAlignment="1" applyProtection="1">
      <alignment horizontal="center" vertical="center" shrinkToFit="1"/>
      <protection locked="0"/>
    </xf>
    <xf numFmtId="0" fontId="68" fillId="0" borderId="19" xfId="0" applyFont="1" applyFill="1" applyBorder="1" applyAlignment="1" applyProtection="1">
      <alignment horizontal="center" vertical="center" shrinkToFit="1"/>
      <protection locked="0"/>
    </xf>
    <xf numFmtId="41" fontId="64" fillId="0" borderId="17" xfId="88" applyFont="1" applyFill="1" applyBorder="1" applyAlignment="1" applyProtection="1">
      <alignment horizontal="center" vertical="center" shrinkToFit="1"/>
      <protection locked="0"/>
    </xf>
    <xf numFmtId="0" fontId="64" fillId="0" borderId="0" xfId="220" applyFont="1" applyFill="1" applyBorder="1" applyAlignment="1" applyProtection="1">
      <alignment horizontal="center" vertical="center" shrinkToFit="1"/>
      <protection locked="0"/>
    </xf>
    <xf numFmtId="0" fontId="64" fillId="0" borderId="0" xfId="220" applyFont="1" applyFill="1" applyBorder="1" applyAlignment="1" applyProtection="1">
      <alignment horizontal="center" vertical="center" shrinkToFit="1"/>
      <protection locked="0"/>
    </xf>
    <xf numFmtId="1" fontId="71" fillId="0" borderId="0" xfId="0" applyNumberFormat="1" applyFont="1" applyFill="1" applyBorder="1" applyAlignment="1" applyProtection="1">
      <alignment horizontal="center" vertical="center"/>
      <protection locked="0"/>
    </xf>
    <xf numFmtId="3" fontId="64" fillId="0" borderId="0" xfId="0" applyNumberFormat="1" applyFont="1" applyFill="1" applyBorder="1" applyAlignment="1" applyProtection="1">
      <alignment horizontal="center" vertical="center"/>
      <protection locked="0"/>
    </xf>
    <xf numFmtId="41" fontId="66" fillId="0" borderId="68" xfId="89" quotePrefix="1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Alignment="1" applyProtection="1">
      <alignment horizontal="right" vertical="center"/>
      <protection locked="0"/>
    </xf>
    <xf numFmtId="0" fontId="68" fillId="0" borderId="29" xfId="0" applyFont="1" applyFill="1" applyBorder="1" applyAlignment="1" applyProtection="1">
      <alignment horizontal="center" vertical="center" wrapText="1"/>
      <protection locked="0"/>
    </xf>
    <xf numFmtId="0" fontId="68" fillId="0" borderId="20" xfId="0" applyFont="1" applyFill="1" applyBorder="1" applyAlignment="1" applyProtection="1">
      <alignment horizontal="center" vertical="center" wrapText="1"/>
      <protection locked="0"/>
    </xf>
    <xf numFmtId="0" fontId="68" fillId="0" borderId="19" xfId="0" applyFont="1" applyFill="1" applyBorder="1" applyAlignment="1" applyProtection="1">
      <alignment horizontal="center" vertical="center" wrapText="1"/>
      <protection locked="0"/>
    </xf>
    <xf numFmtId="0" fontId="68" fillId="0" borderId="26" xfId="0" applyFont="1" applyFill="1" applyBorder="1" applyAlignment="1" applyProtection="1">
      <alignment horizontal="center" vertical="center" wrapText="1"/>
      <protection locked="0"/>
    </xf>
    <xf numFmtId="0" fontId="68" fillId="0" borderId="21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Fill="1" applyAlignment="1" applyProtection="1">
      <alignment horizontal="right" vertical="center"/>
      <protection locked="0"/>
    </xf>
    <xf numFmtId="0" fontId="64" fillId="0" borderId="14" xfId="0" applyFont="1" applyFill="1" applyBorder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68" fillId="0" borderId="0" xfId="0" applyFont="1" applyFill="1" applyBorder="1" applyAlignment="1" applyProtection="1">
      <alignment horizontal="center" vertical="center" wrapText="1"/>
      <protection locked="0"/>
    </xf>
    <xf numFmtId="0" fontId="68" fillId="0" borderId="17" xfId="0" applyFont="1" applyFill="1" applyBorder="1" applyAlignment="1" applyProtection="1">
      <alignment horizontal="center" vertical="center" wrapText="1"/>
      <protection locked="0"/>
    </xf>
    <xf numFmtId="0" fontId="68" fillId="0" borderId="17" xfId="0" applyFont="1" applyFill="1" applyBorder="1" applyAlignment="1" applyProtection="1">
      <alignment horizontal="center" vertical="center" shrinkToFit="1"/>
      <protection locked="0"/>
    </xf>
    <xf numFmtId="0" fontId="68" fillId="0" borderId="26" xfId="0" applyFont="1" applyFill="1" applyBorder="1" applyAlignment="1" applyProtection="1">
      <alignment horizontal="center" vertical="center" shrinkToFit="1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0" fontId="73" fillId="0" borderId="24" xfId="0" applyFont="1" applyFill="1" applyBorder="1" applyAlignment="1" applyProtection="1">
      <alignment horizontal="center" vertical="center" shrinkToFit="1"/>
      <protection locked="0"/>
    </xf>
    <xf numFmtId="0" fontId="68" fillId="0" borderId="0" xfId="0" applyFont="1" applyFill="1" applyBorder="1" applyAlignment="1" applyProtection="1">
      <alignment vertical="center"/>
      <protection locked="0"/>
    </xf>
    <xf numFmtId="0" fontId="64" fillId="0" borderId="0" xfId="0" applyFont="1" applyFill="1" applyBorder="1" applyAlignment="1" applyProtection="1">
      <alignment horizontal="right" vertical="center"/>
      <protection locked="0"/>
    </xf>
    <xf numFmtId="0" fontId="64" fillId="0" borderId="14" xfId="0" applyFont="1" applyFill="1" applyBorder="1" applyAlignment="1" applyProtection="1">
      <alignment horizontal="right" vertical="center"/>
      <protection locked="0"/>
    </xf>
    <xf numFmtId="0" fontId="68" fillId="0" borderId="0" xfId="0" applyFont="1" applyFill="1" applyAlignment="1" applyProtection="1">
      <alignment horizontal="left" vertical="center"/>
      <protection locked="0"/>
    </xf>
    <xf numFmtId="41" fontId="71" fillId="0" borderId="0" xfId="0" applyNumberFormat="1" applyFont="1" applyAlignment="1" applyProtection="1">
      <alignment vertical="center"/>
      <protection locked="0"/>
    </xf>
    <xf numFmtId="41" fontId="64" fillId="0" borderId="0" xfId="0" applyNumberFormat="1" applyFont="1" applyAlignment="1">
      <alignment vertical="center"/>
    </xf>
    <xf numFmtId="41" fontId="64" fillId="0" borderId="0" xfId="0" applyNumberFormat="1" applyFont="1" applyAlignment="1">
      <alignment horizontal="right" vertical="center"/>
    </xf>
    <xf numFmtId="0" fontId="65" fillId="0" borderId="18" xfId="0" quotePrefix="1" applyFont="1" applyBorder="1" applyAlignment="1" applyProtection="1">
      <alignment horizontal="center" vertical="center"/>
      <protection locked="0"/>
    </xf>
    <xf numFmtId="41" fontId="65" fillId="0" borderId="0" xfId="221" applyNumberFormat="1" applyFont="1" applyAlignment="1" applyProtection="1">
      <alignment horizontal="right" vertical="center"/>
      <protection locked="0"/>
    </xf>
    <xf numFmtId="41" fontId="66" fillId="0" borderId="0" xfId="221" applyNumberFormat="1" applyFont="1" applyAlignment="1" applyProtection="1">
      <alignment horizontal="right" vertical="center"/>
      <protection locked="0"/>
    </xf>
    <xf numFmtId="41" fontId="65" fillId="0" borderId="0" xfId="221" applyNumberFormat="1" applyFont="1" applyAlignment="1" applyProtection="1">
      <alignment horizontal="center" vertical="center"/>
      <protection locked="0"/>
    </xf>
    <xf numFmtId="41" fontId="66" fillId="0" borderId="0" xfId="221" applyNumberFormat="1" applyFont="1" applyAlignment="1" applyProtection="1">
      <alignment horizontal="center" vertical="center"/>
      <protection locked="0"/>
    </xf>
    <xf numFmtId="0" fontId="66" fillId="0" borderId="17" xfId="0" quotePrefix="1" applyFont="1" applyBorder="1" applyAlignment="1" applyProtection="1">
      <alignment horizontal="center" vertical="center" shrinkToFit="1"/>
      <protection locked="0"/>
    </xf>
    <xf numFmtId="0" fontId="71" fillId="0" borderId="18" xfId="0" applyFont="1" applyBorder="1" applyAlignment="1" applyProtection="1">
      <alignment horizontal="center" vertical="center"/>
      <protection locked="0"/>
    </xf>
    <xf numFmtId="41" fontId="71" fillId="0" borderId="0" xfId="221" applyNumberFormat="1" applyFont="1" applyAlignment="1" applyProtection="1">
      <alignment horizontal="center" vertical="center"/>
      <protection locked="0"/>
    </xf>
    <xf numFmtId="41" fontId="71" fillId="0" borderId="0" xfId="0" applyNumberFormat="1" applyFont="1" applyAlignment="1" applyProtection="1">
      <alignment horizontal="center" vertical="center"/>
      <protection locked="0"/>
    </xf>
    <xf numFmtId="41" fontId="71" fillId="0" borderId="18" xfId="0" applyNumberFormat="1" applyFont="1" applyBorder="1" applyAlignment="1" applyProtection="1">
      <alignment horizontal="center" vertical="center"/>
      <protection locked="0"/>
    </xf>
    <xf numFmtId="41" fontId="66" fillId="0" borderId="0" xfId="0" applyNumberFormat="1" applyFont="1" applyAlignment="1">
      <alignment horizontal="right" vertical="center"/>
    </xf>
    <xf numFmtId="41" fontId="71" fillId="0" borderId="0" xfId="0" applyNumberFormat="1" applyFont="1" applyAlignment="1" applyProtection="1">
      <alignment horizontal="right" vertical="center"/>
      <protection locked="0"/>
    </xf>
    <xf numFmtId="41" fontId="66" fillId="0" borderId="0" xfId="224" applyFont="1" applyBorder="1" applyAlignment="1" applyProtection="1">
      <alignment vertical="center"/>
      <protection locked="0"/>
    </xf>
    <xf numFmtId="41" fontId="66" fillId="0" borderId="0" xfId="224" applyFont="1" applyBorder="1" applyAlignment="1" applyProtection="1">
      <alignment horizontal="right" vertical="center" shrinkToFit="1"/>
      <protection locked="0"/>
    </xf>
    <xf numFmtId="41" fontId="66" fillId="0" borderId="0" xfId="147" applyNumberFormat="1" applyFont="1" applyAlignment="1" applyProtection="1">
      <alignment horizontal="center" vertical="center"/>
      <protection locked="0"/>
    </xf>
    <xf numFmtId="185" fontId="71" fillId="0" borderId="0" xfId="221" applyNumberFormat="1" applyFont="1" applyAlignment="1" applyProtection="1">
      <alignment horizontal="right" vertical="center"/>
      <protection locked="0"/>
    </xf>
    <xf numFmtId="0" fontId="64" fillId="0" borderId="0" xfId="0" applyFont="1" applyFill="1" applyAlignment="1" applyProtection="1">
      <alignment horizontal="right" vertical="center"/>
      <protection locked="0"/>
    </xf>
    <xf numFmtId="0" fontId="64" fillId="0" borderId="0" xfId="0" applyFont="1" applyFill="1" applyBorder="1" applyAlignment="1" applyProtection="1">
      <alignment horizontal="left" vertical="center"/>
      <protection locked="0"/>
    </xf>
    <xf numFmtId="1" fontId="73" fillId="0" borderId="24" xfId="0" applyNumberFormat="1" applyFont="1" applyFill="1" applyBorder="1" applyAlignment="1" applyProtection="1">
      <alignment horizontal="center" vertical="center"/>
      <protection locked="0"/>
    </xf>
    <xf numFmtId="0" fontId="64" fillId="0" borderId="0" xfId="0" applyFont="1" applyFill="1" applyBorder="1" applyAlignment="1" applyProtection="1">
      <alignment horizontal="right" vertical="center"/>
      <protection locked="0"/>
    </xf>
    <xf numFmtId="1" fontId="3" fillId="0" borderId="0" xfId="0" applyNumberFormat="1" applyFont="1" applyFill="1" applyAlignment="1" applyProtection="1">
      <alignment horizontal="center" vertical="center"/>
      <protection locked="0"/>
    </xf>
    <xf numFmtId="0" fontId="71" fillId="0" borderId="18" xfId="0" applyFont="1" applyFill="1" applyBorder="1" applyAlignment="1" applyProtection="1">
      <alignment horizontal="left" vertical="center" wrapText="1"/>
      <protection locked="0"/>
    </xf>
    <xf numFmtId="0" fontId="64" fillId="0" borderId="18" xfId="0" applyFont="1" applyFill="1" applyBorder="1" applyAlignment="1" applyProtection="1">
      <alignment horizontal="center" vertical="center" shrinkToFit="1"/>
      <protection locked="0"/>
    </xf>
    <xf numFmtId="176" fontId="71" fillId="0" borderId="0" xfId="0" quotePrefix="1" applyNumberFormat="1" applyFont="1" applyAlignment="1" applyProtection="1">
      <alignment horizontal="right" vertical="distributed"/>
      <protection locked="0"/>
    </xf>
    <xf numFmtId="176" fontId="71" fillId="0" borderId="0" xfId="0" applyNumberFormat="1" applyFont="1" applyAlignment="1" applyProtection="1">
      <alignment horizontal="right" vertical="center"/>
      <protection locked="0"/>
    </xf>
    <xf numFmtId="176" fontId="71" fillId="0" borderId="0" xfId="0" quotePrefix="1" applyNumberFormat="1" applyFont="1" applyAlignment="1" applyProtection="1">
      <alignment horizontal="right" vertical="center"/>
      <protection locked="0"/>
    </xf>
    <xf numFmtId="176" fontId="68" fillId="0" borderId="0" xfId="0" quotePrefix="1" applyNumberFormat="1" applyFont="1" applyAlignment="1">
      <alignment horizontal="right" vertical="distributed" indent="1"/>
    </xf>
    <xf numFmtId="41" fontId="68" fillId="0" borderId="0" xfId="0" quotePrefix="1" applyNumberFormat="1" applyFont="1" applyAlignment="1">
      <alignment horizontal="right" vertical="distributed" indent="1"/>
    </xf>
    <xf numFmtId="41" fontId="68" fillId="0" borderId="0" xfId="129" applyNumberFormat="1" applyFont="1" applyAlignment="1">
      <alignment horizontal="center" vertical="center"/>
    </xf>
    <xf numFmtId="176" fontId="68" fillId="0" borderId="0" xfId="129" applyNumberFormat="1" applyFont="1" applyAlignment="1">
      <alignment horizontal="center" vertical="center"/>
    </xf>
    <xf numFmtId="41" fontId="68" fillId="0" borderId="0" xfId="88" applyFont="1" applyFill="1" applyBorder="1" applyAlignment="1" applyProtection="1">
      <alignment horizontal="right" vertical="center"/>
      <protection locked="0"/>
    </xf>
    <xf numFmtId="41" fontId="68" fillId="0" borderId="0" xfId="209" applyNumberFormat="1" applyFont="1" applyAlignment="1">
      <alignment horizontal="right" vertical="center"/>
    </xf>
    <xf numFmtId="0" fontId="68" fillId="0" borderId="17" xfId="0" applyFont="1" applyFill="1" applyBorder="1" applyAlignment="1" applyProtection="1">
      <alignment horizontal="center" vertical="center" shrinkToFit="1"/>
      <protection locked="0"/>
    </xf>
    <xf numFmtId="188" fontId="66" fillId="0" borderId="0" xfId="148" applyNumberFormat="1" applyFont="1" applyAlignment="1" applyProtection="1">
      <alignment horizontal="right" vertical="center" shrinkToFit="1"/>
      <protection locked="0"/>
    </xf>
    <xf numFmtId="0" fontId="64" fillId="0" borderId="0" xfId="0" applyFont="1" applyAlignment="1" applyProtection="1">
      <alignment horizontal="left" vertical="center" shrinkToFit="1"/>
      <protection locked="0"/>
    </xf>
    <xf numFmtId="0" fontId="64" fillId="0" borderId="40" xfId="0" applyFont="1" applyFill="1" applyBorder="1" applyAlignment="1" applyProtection="1">
      <alignment horizontal="center" vertical="center"/>
      <protection locked="0"/>
    </xf>
    <xf numFmtId="0" fontId="64" fillId="0" borderId="41" xfId="0" applyFont="1" applyFill="1" applyBorder="1" applyAlignment="1" applyProtection="1">
      <alignment horizontal="center" vertical="center" wrapText="1"/>
      <protection locked="0"/>
    </xf>
    <xf numFmtId="0" fontId="64" fillId="0" borderId="42" xfId="0" applyFont="1" applyFill="1" applyBorder="1" applyAlignment="1" applyProtection="1">
      <alignment horizontal="center" vertical="center"/>
      <protection locked="0"/>
    </xf>
    <xf numFmtId="0" fontId="64" fillId="0" borderId="43" xfId="0" applyFont="1" applyFill="1" applyBorder="1" applyAlignment="1" applyProtection="1">
      <alignment horizontal="center" vertical="center" wrapText="1" shrinkToFit="1"/>
      <protection locked="0"/>
    </xf>
    <xf numFmtId="0" fontId="64" fillId="0" borderId="44" xfId="0" applyFont="1" applyFill="1" applyBorder="1" applyAlignment="1" applyProtection="1">
      <alignment horizontal="center" vertical="center" shrinkToFit="1"/>
      <protection locked="0"/>
    </xf>
    <xf numFmtId="0" fontId="77" fillId="0" borderId="0" xfId="0" applyFont="1" applyFill="1" applyAlignment="1" applyProtection="1">
      <alignment horizontal="center" vertical="center"/>
      <protection locked="0"/>
    </xf>
    <xf numFmtId="0" fontId="77" fillId="0" borderId="0" xfId="0" applyFont="1" applyFill="1" applyBorder="1" applyAlignment="1" applyProtection="1">
      <alignment horizontal="center" vertical="center" shrinkToFit="1"/>
      <protection locked="0"/>
    </xf>
    <xf numFmtId="0" fontId="64" fillId="0" borderId="34" xfId="0" applyFont="1" applyFill="1" applyBorder="1" applyAlignment="1" applyProtection="1">
      <alignment horizontal="center" vertical="center" wrapText="1"/>
      <protection locked="0"/>
    </xf>
    <xf numFmtId="0" fontId="64" fillId="0" borderId="3" xfId="0" applyFont="1" applyFill="1" applyBorder="1" applyAlignment="1" applyProtection="1">
      <alignment horizontal="center" vertical="center"/>
      <protection locked="0"/>
    </xf>
    <xf numFmtId="0" fontId="64" fillId="0" borderId="45" xfId="0" applyFont="1" applyFill="1" applyBorder="1" applyAlignment="1" applyProtection="1">
      <alignment horizontal="center" vertical="center"/>
      <protection locked="0"/>
    </xf>
    <xf numFmtId="0" fontId="68" fillId="0" borderId="41" xfId="0" applyFont="1" applyBorder="1" applyAlignment="1" applyProtection="1">
      <alignment horizontal="center" vertical="center" wrapText="1"/>
      <protection locked="0"/>
    </xf>
    <xf numFmtId="0" fontId="68" fillId="0" borderId="40" xfId="0" applyFont="1" applyBorder="1" applyAlignment="1" applyProtection="1">
      <alignment horizontal="center" vertical="center"/>
      <protection locked="0"/>
    </xf>
    <xf numFmtId="0" fontId="68" fillId="0" borderId="20" xfId="0" applyFont="1" applyBorder="1" applyAlignment="1" applyProtection="1">
      <alignment horizontal="center" vertical="center" wrapText="1"/>
      <protection locked="0"/>
    </xf>
    <xf numFmtId="0" fontId="68" fillId="0" borderId="21" xfId="0" applyFont="1" applyBorder="1" applyAlignment="1" applyProtection="1">
      <alignment horizontal="center" vertical="center"/>
      <protection locked="0"/>
    </xf>
    <xf numFmtId="0" fontId="68" fillId="0" borderId="42" xfId="0" applyFont="1" applyBorder="1" applyAlignment="1" applyProtection="1">
      <alignment horizontal="center" vertical="center"/>
      <protection locked="0"/>
    </xf>
    <xf numFmtId="0" fontId="68" fillId="0" borderId="27" xfId="0" applyFont="1" applyBorder="1" applyAlignment="1" applyProtection="1">
      <alignment horizontal="center" vertical="center"/>
      <protection locked="0"/>
    </xf>
    <xf numFmtId="0" fontId="68" fillId="0" borderId="29" xfId="0" applyFont="1" applyBorder="1" applyAlignment="1" applyProtection="1">
      <alignment horizontal="center" vertical="center"/>
      <protection locked="0"/>
    </xf>
    <xf numFmtId="0" fontId="68" fillId="0" borderId="45" xfId="0" applyFont="1" applyBorder="1" applyAlignment="1" applyProtection="1">
      <alignment horizontal="center" vertical="center" wrapText="1"/>
      <protection locked="0"/>
    </xf>
    <xf numFmtId="0" fontId="68" fillId="0" borderId="18" xfId="0" applyFont="1" applyBorder="1" applyAlignment="1" applyProtection="1">
      <alignment horizontal="center" vertical="center"/>
      <protection locked="0"/>
    </xf>
    <xf numFmtId="0" fontId="68" fillId="0" borderId="20" xfId="0" applyFont="1" applyBorder="1" applyAlignment="1" applyProtection="1">
      <alignment horizontal="center" vertical="center"/>
      <protection locked="0"/>
    </xf>
    <xf numFmtId="0" fontId="68" fillId="0" borderId="44" xfId="0" applyFont="1" applyBorder="1" applyAlignment="1" applyProtection="1">
      <alignment horizontal="center" vertical="center"/>
      <protection locked="0"/>
    </xf>
    <xf numFmtId="0" fontId="68" fillId="0" borderId="2" xfId="0" applyFont="1" applyBorder="1" applyAlignment="1" applyProtection="1">
      <alignment horizontal="center" vertical="center"/>
      <protection locked="0"/>
    </xf>
    <xf numFmtId="0" fontId="68" fillId="0" borderId="26" xfId="0" applyFont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68" fillId="0" borderId="33" xfId="0" applyFont="1" applyBorder="1" applyAlignment="1" applyProtection="1">
      <alignment horizontal="center" vertical="center"/>
      <protection locked="0"/>
    </xf>
    <xf numFmtId="0" fontId="68" fillId="0" borderId="41" xfId="0" applyFont="1" applyBorder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68" fillId="0" borderId="34" xfId="0" applyFont="1" applyBorder="1" applyAlignment="1" applyProtection="1">
      <alignment horizontal="center" vertical="center" wrapText="1"/>
      <protection locked="0"/>
    </xf>
    <xf numFmtId="0" fontId="68" fillId="0" borderId="17" xfId="0" applyFont="1" applyBorder="1" applyAlignment="1" applyProtection="1">
      <alignment horizontal="center" vertical="center" wrapText="1"/>
      <protection locked="0"/>
    </xf>
    <xf numFmtId="0" fontId="68" fillId="0" borderId="29" xfId="0" applyFont="1" applyBorder="1" applyAlignment="1" applyProtection="1">
      <alignment horizontal="center" vertical="center" wrapText="1"/>
      <protection locked="0"/>
    </xf>
    <xf numFmtId="0" fontId="80" fillId="0" borderId="0" xfId="0" applyFont="1" applyAlignment="1" applyProtection="1">
      <alignment horizontal="center" vertical="center"/>
      <protection locked="0"/>
    </xf>
    <xf numFmtId="0" fontId="68" fillId="0" borderId="44" xfId="220" applyFont="1" applyFill="1" applyBorder="1" applyAlignment="1" applyProtection="1">
      <alignment horizontal="center" vertical="center" wrapText="1"/>
      <protection locked="0"/>
    </xf>
    <xf numFmtId="0" fontId="68" fillId="0" borderId="42" xfId="220" applyFont="1" applyFill="1" applyBorder="1" applyAlignment="1" applyProtection="1">
      <alignment horizontal="center" vertical="center" wrapText="1"/>
      <protection locked="0"/>
    </xf>
    <xf numFmtId="0" fontId="68" fillId="0" borderId="43" xfId="0" applyFont="1" applyBorder="1" applyAlignment="1" applyProtection="1">
      <alignment horizontal="center" vertical="center"/>
      <protection locked="0"/>
    </xf>
    <xf numFmtId="0" fontId="68" fillId="0" borderId="44" xfId="0" applyFont="1" applyBorder="1" applyAlignment="1" applyProtection="1">
      <alignment horizontal="center" vertical="center" wrapText="1"/>
      <protection locked="0"/>
    </xf>
    <xf numFmtId="0" fontId="64" fillId="0" borderId="0" xfId="0" applyFont="1" applyAlignment="1" applyProtection="1">
      <alignment horizontal="left" vertical="center"/>
      <protection locked="0"/>
    </xf>
    <xf numFmtId="0" fontId="64" fillId="0" borderId="0" xfId="0" applyFont="1" applyBorder="1" applyAlignment="1" applyProtection="1">
      <alignment horizontal="left" vertical="center" shrinkToFit="1"/>
      <protection locked="0"/>
    </xf>
    <xf numFmtId="0" fontId="68" fillId="0" borderId="17" xfId="0" applyFont="1" applyBorder="1" applyAlignment="1" applyProtection="1">
      <alignment horizontal="center" vertical="center"/>
      <protection locked="0"/>
    </xf>
    <xf numFmtId="0" fontId="68" fillId="0" borderId="21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right" vertical="center"/>
      <protection locked="0"/>
    </xf>
    <xf numFmtId="0" fontId="70" fillId="0" borderId="0" xfId="0" applyFont="1" applyAlignment="1" applyProtection="1">
      <alignment horizontal="center" vertical="center" wrapText="1"/>
      <protection locked="0"/>
    </xf>
    <xf numFmtId="0" fontId="77" fillId="0" borderId="0" xfId="0" applyFont="1" applyAlignment="1" applyProtection="1">
      <alignment horizontal="center" vertical="center" wrapText="1"/>
      <protection locked="0"/>
    </xf>
    <xf numFmtId="0" fontId="62" fillId="0" borderId="15" xfId="0" applyFont="1" applyBorder="1" applyAlignment="1" applyProtection="1">
      <alignment horizontal="center" vertical="center" wrapText="1"/>
      <protection locked="0"/>
    </xf>
    <xf numFmtId="0" fontId="62" fillId="0" borderId="24" xfId="0" applyFont="1" applyBorder="1" applyAlignment="1" applyProtection="1">
      <alignment horizontal="center" vertical="center" wrapText="1"/>
      <protection locked="0"/>
    </xf>
    <xf numFmtId="0" fontId="64" fillId="0" borderId="34" xfId="0" applyFont="1" applyBorder="1" applyAlignment="1" applyProtection="1">
      <alignment horizontal="center" vertical="center"/>
      <protection locked="0"/>
    </xf>
    <xf numFmtId="0" fontId="64" fillId="0" borderId="3" xfId="0" applyFont="1" applyBorder="1" applyAlignment="1" applyProtection="1">
      <alignment horizontal="center" vertical="center"/>
      <protection locked="0"/>
    </xf>
    <xf numFmtId="0" fontId="64" fillId="0" borderId="45" xfId="0" applyFont="1" applyBorder="1" applyAlignment="1" applyProtection="1">
      <alignment horizontal="center" vertical="center"/>
      <protection locked="0"/>
    </xf>
    <xf numFmtId="0" fontId="62" fillId="0" borderId="34" xfId="0" applyFont="1" applyBorder="1" applyAlignment="1" applyProtection="1">
      <alignment horizontal="center" vertical="center" wrapText="1"/>
      <protection locked="0"/>
    </xf>
    <xf numFmtId="0" fontId="62" fillId="0" borderId="17" xfId="0" applyFont="1" applyBorder="1" applyAlignment="1" applyProtection="1">
      <alignment horizontal="center" vertical="center" wrapText="1"/>
      <protection locked="0"/>
    </xf>
    <xf numFmtId="0" fontId="62" fillId="0" borderId="29" xfId="0" applyFont="1" applyBorder="1" applyAlignment="1" applyProtection="1">
      <alignment horizontal="center" vertical="center" wrapText="1"/>
      <protection locked="0"/>
    </xf>
    <xf numFmtId="0" fontId="64" fillId="0" borderId="29" xfId="0" applyFont="1" applyBorder="1" applyAlignment="1" applyProtection="1">
      <alignment horizontal="center" vertical="center"/>
      <protection locked="0"/>
    </xf>
    <xf numFmtId="0" fontId="64" fillId="0" borderId="28" xfId="0" applyFont="1" applyBorder="1" applyAlignment="1" applyProtection="1">
      <alignment horizontal="center" vertical="center"/>
      <protection locked="0"/>
    </xf>
    <xf numFmtId="0" fontId="64" fillId="0" borderId="20" xfId="0" applyFont="1" applyBorder="1" applyAlignment="1" applyProtection="1">
      <alignment horizontal="center" vertical="center"/>
      <protection locked="0"/>
    </xf>
    <xf numFmtId="0" fontId="62" fillId="0" borderId="45" xfId="0" applyFont="1" applyBorder="1" applyAlignment="1" applyProtection="1">
      <alignment horizontal="center" vertical="center" wrapText="1"/>
      <protection locked="0"/>
    </xf>
    <xf numFmtId="0" fontId="62" fillId="0" borderId="18" xfId="0" applyFont="1" applyBorder="1" applyAlignment="1" applyProtection="1">
      <alignment horizontal="center" vertical="center"/>
      <protection locked="0"/>
    </xf>
    <xf numFmtId="0" fontId="62" fillId="0" borderId="20" xfId="0" applyFont="1" applyBorder="1" applyAlignment="1" applyProtection="1">
      <alignment horizontal="center" vertical="center"/>
      <protection locked="0"/>
    </xf>
    <xf numFmtId="0" fontId="62" fillId="0" borderId="26" xfId="0" applyFont="1" applyBorder="1" applyAlignment="1" applyProtection="1">
      <alignment horizontal="center" vertical="center" wrapText="1"/>
      <protection locked="0"/>
    </xf>
    <xf numFmtId="0" fontId="62" fillId="0" borderId="25" xfId="0" applyFont="1" applyBorder="1" applyAlignment="1" applyProtection="1">
      <alignment horizontal="center" vertical="center" wrapText="1"/>
      <protection locked="0"/>
    </xf>
    <xf numFmtId="0" fontId="62" fillId="0" borderId="16" xfId="0" applyFont="1" applyBorder="1" applyAlignment="1" applyProtection="1">
      <alignment horizontal="center" vertical="center" wrapText="1"/>
      <protection locked="0"/>
    </xf>
    <xf numFmtId="0" fontId="68" fillId="0" borderId="27" xfId="0" applyFont="1" applyFill="1" applyBorder="1" applyAlignment="1" applyProtection="1">
      <alignment horizontal="center" vertical="center" wrapText="1"/>
      <protection locked="0"/>
    </xf>
    <xf numFmtId="0" fontId="68" fillId="0" borderId="34" xfId="0" applyFont="1" applyFill="1" applyBorder="1" applyAlignment="1" applyProtection="1">
      <alignment horizontal="center" vertical="center" wrapText="1"/>
      <protection locked="0"/>
    </xf>
    <xf numFmtId="0" fontId="68" fillId="0" borderId="3" xfId="0" applyFont="1" applyFill="1" applyBorder="1" applyAlignment="1" applyProtection="1">
      <alignment horizontal="center" vertical="center" wrapText="1"/>
      <protection locked="0"/>
    </xf>
    <xf numFmtId="0" fontId="68" fillId="0" borderId="45" xfId="0" applyFont="1" applyFill="1" applyBorder="1" applyAlignment="1" applyProtection="1">
      <alignment horizontal="center" vertical="center" wrapText="1"/>
      <protection locked="0"/>
    </xf>
    <xf numFmtId="0" fontId="68" fillId="0" borderId="29" xfId="0" applyFont="1" applyFill="1" applyBorder="1" applyAlignment="1" applyProtection="1">
      <alignment horizontal="center" vertical="center" wrapText="1"/>
      <protection locked="0"/>
    </xf>
    <xf numFmtId="0" fontId="68" fillId="0" borderId="28" xfId="0" applyFont="1" applyFill="1" applyBorder="1" applyAlignment="1" applyProtection="1">
      <alignment horizontal="center" vertical="center" wrapText="1"/>
      <protection locked="0"/>
    </xf>
    <xf numFmtId="0" fontId="68" fillId="0" borderId="20" xfId="0" applyFont="1" applyFill="1" applyBorder="1" applyAlignment="1" applyProtection="1">
      <alignment horizontal="center" vertical="center" wrapText="1"/>
      <protection locked="0"/>
    </xf>
    <xf numFmtId="0" fontId="68" fillId="0" borderId="19" xfId="0" applyFont="1" applyFill="1" applyBorder="1" applyAlignment="1" applyProtection="1">
      <alignment horizontal="center" vertical="center" wrapText="1"/>
      <protection locked="0"/>
    </xf>
    <xf numFmtId="0" fontId="68" fillId="0" borderId="21" xfId="0" applyFont="1" applyFill="1" applyBorder="1" applyAlignment="1" applyProtection="1">
      <alignment horizontal="center" vertical="center"/>
      <protection locked="0"/>
    </xf>
    <xf numFmtId="0" fontId="68" fillId="0" borderId="26" xfId="0" applyFont="1" applyFill="1" applyBorder="1" applyAlignment="1" applyProtection="1">
      <alignment horizontal="center" vertical="center" wrapText="1"/>
      <protection locked="0"/>
    </xf>
    <xf numFmtId="0" fontId="68" fillId="0" borderId="2" xfId="0" applyFont="1" applyFill="1" applyBorder="1" applyAlignment="1" applyProtection="1">
      <alignment horizontal="center" vertical="center"/>
      <protection locked="0"/>
    </xf>
    <xf numFmtId="0" fontId="68" fillId="0" borderId="42" xfId="0" applyFont="1" applyFill="1" applyBorder="1" applyAlignment="1" applyProtection="1">
      <alignment horizontal="center" vertical="center"/>
      <protection locked="0"/>
    </xf>
    <xf numFmtId="41" fontId="68" fillId="0" borderId="26" xfId="0" quotePrefix="1" applyNumberFormat="1" applyFont="1" applyFill="1" applyBorder="1" applyAlignment="1" applyProtection="1">
      <alignment horizontal="center" vertical="center" wrapText="1"/>
      <protection locked="0"/>
    </xf>
    <xf numFmtId="41" fontId="68" fillId="0" borderId="25" xfId="0" quotePrefix="1" applyNumberFormat="1" applyFont="1" applyFill="1" applyBorder="1" applyAlignment="1" applyProtection="1">
      <alignment horizontal="center" vertical="center"/>
      <protection locked="0"/>
    </xf>
    <xf numFmtId="41" fontId="68" fillId="0" borderId="16" xfId="0" quotePrefix="1" applyNumberFormat="1" applyFont="1" applyFill="1" applyBorder="1" applyAlignment="1" applyProtection="1">
      <alignment horizontal="center" vertical="center"/>
      <protection locked="0"/>
    </xf>
    <xf numFmtId="0" fontId="68" fillId="0" borderId="24" xfId="0" applyFont="1" applyFill="1" applyBorder="1" applyAlignment="1" applyProtection="1">
      <alignment horizontal="center" vertical="center" wrapText="1"/>
      <protection locked="0"/>
    </xf>
    <xf numFmtId="0" fontId="68" fillId="0" borderId="21" xfId="0" applyFont="1" applyFill="1" applyBorder="1" applyAlignment="1" applyProtection="1">
      <alignment horizontal="center" vertical="center" wrapText="1"/>
      <protection locked="0"/>
    </xf>
    <xf numFmtId="0" fontId="68" fillId="0" borderId="43" xfId="0" applyFont="1" applyFill="1" applyBorder="1" applyAlignment="1" applyProtection="1">
      <alignment horizontal="center" vertical="center" wrapText="1"/>
      <protection locked="0"/>
    </xf>
    <xf numFmtId="0" fontId="68" fillId="0" borderId="44" xfId="0" applyFont="1" applyFill="1" applyBorder="1" applyAlignment="1" applyProtection="1">
      <alignment horizontal="center" vertical="center"/>
      <protection locked="0"/>
    </xf>
    <xf numFmtId="0" fontId="64" fillId="0" borderId="0" xfId="0" applyFont="1" applyFill="1" applyAlignment="1" applyProtection="1">
      <alignment horizontal="right" vertical="center"/>
      <protection locked="0"/>
    </xf>
    <xf numFmtId="0" fontId="77" fillId="0" borderId="0" xfId="0" applyFont="1" applyFill="1" applyAlignment="1" applyProtection="1">
      <alignment horizontal="center" vertical="center" wrapText="1"/>
      <protection locked="0"/>
    </xf>
    <xf numFmtId="0" fontId="68" fillId="0" borderId="41" xfId="0" applyFont="1" applyFill="1" applyBorder="1" applyAlignment="1" applyProtection="1">
      <alignment horizontal="center" vertical="center" wrapText="1"/>
      <protection locked="0"/>
    </xf>
    <xf numFmtId="0" fontId="68" fillId="0" borderId="44" xfId="0" applyFont="1" applyFill="1" applyBorder="1" applyAlignment="1" applyProtection="1">
      <alignment horizontal="center" vertical="center" wrapText="1"/>
      <protection locked="0"/>
    </xf>
    <xf numFmtId="0" fontId="68" fillId="0" borderId="42" xfId="0" applyFont="1" applyFill="1" applyBorder="1" applyAlignment="1" applyProtection="1">
      <alignment horizontal="center" vertical="center" wrapText="1"/>
      <protection locked="0"/>
    </xf>
    <xf numFmtId="0" fontId="68" fillId="0" borderId="2" xfId="0" applyFont="1" applyFill="1" applyBorder="1" applyAlignment="1" applyProtection="1">
      <alignment horizontal="center" vertical="center" wrapText="1"/>
      <protection locked="0"/>
    </xf>
    <xf numFmtId="0" fontId="64" fillId="0" borderId="14" xfId="0" applyFont="1" applyFill="1" applyBorder="1" applyAlignment="1" applyProtection="1">
      <alignment horizontal="left" vertical="center"/>
      <protection locked="0"/>
    </xf>
    <xf numFmtId="0" fontId="62" fillId="0" borderId="0" xfId="0" applyFont="1" applyFill="1" applyAlignment="1" applyProtection="1">
      <alignment horizontal="right" vertical="center"/>
      <protection locked="0"/>
    </xf>
    <xf numFmtId="0" fontId="68" fillId="0" borderId="3" xfId="0" applyFont="1" applyFill="1" applyBorder="1" applyAlignment="1" applyProtection="1">
      <alignment horizontal="center" vertical="center"/>
      <protection locked="0"/>
    </xf>
    <xf numFmtId="0" fontId="68" fillId="0" borderId="45" xfId="0" applyFont="1" applyFill="1" applyBorder="1" applyAlignment="1" applyProtection="1">
      <alignment horizontal="center" vertical="center"/>
      <protection locked="0"/>
    </xf>
    <xf numFmtId="0" fontId="68" fillId="0" borderId="28" xfId="0" applyFont="1" applyFill="1" applyBorder="1" applyAlignment="1" applyProtection="1">
      <alignment horizontal="center" vertical="center"/>
      <protection locked="0"/>
    </xf>
    <xf numFmtId="0" fontId="68" fillId="0" borderId="20" xfId="0" applyFont="1" applyFill="1" applyBorder="1" applyAlignment="1" applyProtection="1">
      <alignment horizontal="center" vertical="center"/>
      <protection locked="0"/>
    </xf>
    <xf numFmtId="0" fontId="64" fillId="0" borderId="3" xfId="0" applyFont="1" applyFill="1" applyBorder="1" applyAlignment="1" applyProtection="1">
      <alignment horizontal="right" vertical="center"/>
      <protection locked="0"/>
    </xf>
    <xf numFmtId="0" fontId="70" fillId="0" borderId="0" xfId="0" applyFont="1" applyFill="1" applyAlignment="1" applyProtection="1">
      <alignment horizontal="center" vertical="center" wrapText="1"/>
      <protection locked="0"/>
    </xf>
    <xf numFmtId="0" fontId="68" fillId="0" borderId="33" xfId="0" applyFont="1" applyFill="1" applyBorder="1" applyAlignment="1" applyProtection="1">
      <alignment horizontal="center" vertical="center" wrapText="1"/>
      <protection locked="0"/>
    </xf>
    <xf numFmtId="0" fontId="68" fillId="0" borderId="27" xfId="0" applyFont="1" applyFill="1" applyBorder="1" applyAlignment="1" applyProtection="1">
      <alignment horizontal="center" vertical="center"/>
      <protection locked="0"/>
    </xf>
    <xf numFmtId="0" fontId="52" fillId="0" borderId="43" xfId="0" applyFont="1" applyFill="1" applyBorder="1" applyAlignment="1" applyProtection="1">
      <alignment horizontal="center" vertical="center" wrapText="1"/>
      <protection locked="0"/>
    </xf>
    <xf numFmtId="0" fontId="68" fillId="0" borderId="40" xfId="0" applyFont="1" applyFill="1" applyBorder="1" applyAlignment="1" applyProtection="1">
      <alignment horizontal="center" vertical="center" wrapText="1"/>
      <protection locked="0"/>
    </xf>
    <xf numFmtId="0" fontId="68" fillId="0" borderId="40" xfId="0" applyFont="1" applyFill="1" applyBorder="1" applyAlignment="1" applyProtection="1">
      <alignment horizontal="center" vertical="center"/>
      <protection locked="0"/>
    </xf>
    <xf numFmtId="0" fontId="64" fillId="0" borderId="44" xfId="0" applyFont="1" applyFill="1" applyBorder="1" applyAlignment="1" applyProtection="1">
      <alignment horizontal="center" vertical="center" wrapText="1" shrinkToFit="1"/>
      <protection locked="0"/>
    </xf>
    <xf numFmtId="0" fontId="64" fillId="0" borderId="2" xfId="0" applyFont="1" applyFill="1" applyBorder="1" applyAlignment="1" applyProtection="1">
      <alignment horizontal="center" vertical="center" wrapText="1" shrinkToFit="1"/>
      <protection locked="0"/>
    </xf>
    <xf numFmtId="0" fontId="64" fillId="0" borderId="42" xfId="0" applyFont="1" applyFill="1" applyBorder="1" applyAlignment="1" applyProtection="1">
      <alignment horizontal="center" vertical="center" wrapText="1" shrinkToFit="1"/>
      <protection locked="0"/>
    </xf>
    <xf numFmtId="0" fontId="64" fillId="0" borderId="19" xfId="222" applyFont="1" applyFill="1" applyBorder="1" applyAlignment="1" applyProtection="1">
      <alignment horizontal="center" vertical="center" wrapText="1"/>
      <protection locked="0"/>
    </xf>
    <xf numFmtId="0" fontId="64" fillId="0" borderId="21" xfId="222" applyFont="1" applyFill="1" applyBorder="1" applyAlignment="1" applyProtection="1">
      <alignment horizontal="center" vertical="center" wrapText="1"/>
      <protection locked="0"/>
    </xf>
    <xf numFmtId="0" fontId="64" fillId="0" borderId="33" xfId="0" applyFont="1" applyFill="1" applyBorder="1" applyAlignment="1" applyProtection="1">
      <alignment horizontal="center" vertical="center" shrinkToFit="1"/>
      <protection locked="0"/>
    </xf>
    <xf numFmtId="0" fontId="64" fillId="0" borderId="41" xfId="0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Fill="1" applyBorder="1" applyAlignment="1" applyProtection="1">
      <alignment horizontal="center" vertical="center" wrapText="1" shrinkToFit="1"/>
      <protection locked="0"/>
    </xf>
    <xf numFmtId="0" fontId="64" fillId="0" borderId="28" xfId="0" applyFont="1" applyFill="1" applyBorder="1" applyAlignment="1" applyProtection="1">
      <alignment horizontal="center" vertical="center" shrinkToFit="1"/>
      <protection locked="0"/>
    </xf>
    <xf numFmtId="178" fontId="64" fillId="0" borderId="19" xfId="0" applyNumberFormat="1" applyFont="1" applyFill="1" applyBorder="1" applyAlignment="1" applyProtection="1">
      <alignment horizontal="center" vertical="center" wrapText="1"/>
      <protection locked="0"/>
    </xf>
    <xf numFmtId="178" fontId="64" fillId="0" borderId="21" xfId="0" applyNumberFormat="1" applyFont="1" applyFill="1" applyBorder="1" applyAlignment="1" applyProtection="1">
      <alignment horizontal="center" vertical="center"/>
      <protection locked="0"/>
    </xf>
    <xf numFmtId="0" fontId="64" fillId="0" borderId="19" xfId="0" applyFont="1" applyFill="1" applyBorder="1" applyAlignment="1" applyProtection="1">
      <alignment horizontal="center" vertical="center" wrapText="1" shrinkToFit="1"/>
      <protection locked="0"/>
    </xf>
    <xf numFmtId="0" fontId="64" fillId="0" borderId="24" xfId="0" applyFont="1" applyFill="1" applyBorder="1" applyAlignment="1" applyProtection="1">
      <alignment horizontal="center" vertical="center" wrapText="1" shrinkToFit="1"/>
      <protection locked="0"/>
    </xf>
    <xf numFmtId="0" fontId="64" fillId="0" borderId="21" xfId="0" applyFont="1" applyFill="1" applyBorder="1" applyAlignment="1" applyProtection="1">
      <alignment horizontal="center" vertical="center" wrapText="1" shrinkToFit="1"/>
      <protection locked="0"/>
    </xf>
    <xf numFmtId="0" fontId="64" fillId="0" borderId="43" xfId="0" applyFont="1" applyFill="1" applyBorder="1" applyAlignment="1" applyProtection="1">
      <alignment horizontal="center" vertical="center" wrapText="1"/>
      <protection locked="0"/>
    </xf>
    <xf numFmtId="0" fontId="64" fillId="0" borderId="33" xfId="0" applyFont="1" applyFill="1" applyBorder="1" applyAlignment="1" applyProtection="1">
      <alignment horizontal="center" vertical="center" wrapText="1"/>
      <protection locked="0"/>
    </xf>
    <xf numFmtId="0" fontId="64" fillId="0" borderId="45" xfId="0" applyFont="1" applyFill="1" applyBorder="1" applyAlignment="1" applyProtection="1">
      <alignment horizontal="center" vertical="center" wrapText="1" shrinkToFit="1"/>
      <protection locked="0"/>
    </xf>
    <xf numFmtId="0" fontId="64" fillId="0" borderId="18" xfId="0" applyFont="1" applyFill="1" applyBorder="1" applyAlignment="1" applyProtection="1">
      <alignment horizontal="center" vertical="center" shrinkToFit="1"/>
      <protection locked="0"/>
    </xf>
    <xf numFmtId="0" fontId="64" fillId="0" borderId="20" xfId="0" applyFont="1" applyFill="1" applyBorder="1" applyAlignment="1" applyProtection="1">
      <alignment horizontal="center" vertical="center" shrinkToFit="1"/>
      <protection locked="0"/>
    </xf>
    <xf numFmtId="0" fontId="64" fillId="0" borderId="34" xfId="0" applyFont="1" applyFill="1" applyBorder="1" applyAlignment="1" applyProtection="1">
      <alignment horizontal="center" vertical="center" wrapText="1" shrinkToFit="1"/>
      <protection locked="0"/>
    </xf>
    <xf numFmtId="0" fontId="64" fillId="0" borderId="17" xfId="0" applyFont="1" applyFill="1" applyBorder="1" applyAlignment="1" applyProtection="1">
      <alignment horizontal="center" vertical="center" wrapText="1" shrinkToFit="1"/>
      <protection locked="0"/>
    </xf>
    <xf numFmtId="0" fontId="64" fillId="0" borderId="29" xfId="0" applyFont="1" applyFill="1" applyBorder="1" applyAlignment="1" applyProtection="1">
      <alignment horizontal="center" vertical="center" wrapText="1" shrinkToFit="1"/>
      <protection locked="0"/>
    </xf>
    <xf numFmtId="0" fontId="64" fillId="0" borderId="3" xfId="0" applyFont="1" applyFill="1" applyBorder="1" applyAlignment="1" applyProtection="1">
      <alignment horizontal="center" vertical="center" wrapText="1" shrinkToFit="1"/>
      <protection locked="0"/>
    </xf>
    <xf numFmtId="41" fontId="64" fillId="0" borderId="26" xfId="91" applyFont="1" applyFill="1" applyBorder="1" applyAlignment="1" applyProtection="1">
      <alignment horizontal="center" vertical="center" wrapText="1"/>
      <protection locked="0"/>
    </xf>
    <xf numFmtId="41" fontId="64" fillId="0" borderId="25" xfId="91" applyFont="1" applyFill="1" applyBorder="1" applyAlignment="1" applyProtection="1">
      <alignment horizontal="center" vertical="center" wrapText="1"/>
      <protection locked="0"/>
    </xf>
    <xf numFmtId="187" fontId="64" fillId="0" borderId="0" xfId="148" applyNumberFormat="1" applyFont="1" applyFill="1" applyBorder="1" applyAlignment="1" applyProtection="1">
      <alignment horizontal="center" vertical="center"/>
      <protection locked="0"/>
    </xf>
    <xf numFmtId="41" fontId="64" fillId="0" borderId="25" xfId="91" applyFont="1" applyFill="1" applyBorder="1" applyAlignment="1" applyProtection="1">
      <alignment horizontal="center" vertical="center"/>
      <protection locked="0"/>
    </xf>
    <xf numFmtId="187" fontId="64" fillId="0" borderId="25" xfId="148" applyNumberFormat="1" applyFont="1" applyFill="1" applyBorder="1" applyAlignment="1" applyProtection="1">
      <alignment horizontal="center" vertical="center"/>
      <protection locked="0"/>
    </xf>
    <xf numFmtId="187" fontId="64" fillId="0" borderId="16" xfId="148" applyNumberFormat="1" applyFont="1" applyFill="1" applyBorder="1" applyAlignment="1" applyProtection="1">
      <alignment horizontal="center" vertical="center"/>
      <protection locked="0"/>
    </xf>
    <xf numFmtId="41" fontId="64" fillId="0" borderId="0" xfId="88" applyFont="1" applyFill="1" applyBorder="1" applyAlignment="1" applyProtection="1">
      <alignment horizontal="center" vertical="center"/>
    </xf>
    <xf numFmtId="41" fontId="64" fillId="0" borderId="0" xfId="88" applyFont="1" applyFill="1" applyBorder="1" applyAlignment="1" applyProtection="1">
      <alignment horizontal="center" vertical="center" wrapText="1"/>
    </xf>
    <xf numFmtId="0" fontId="64" fillId="0" borderId="44" xfId="148" applyFont="1" applyFill="1" applyBorder="1" applyAlignment="1" applyProtection="1">
      <alignment horizontal="center" vertical="center" wrapText="1"/>
      <protection locked="0"/>
    </xf>
    <xf numFmtId="0" fontId="64" fillId="0" borderId="2" xfId="148" applyFont="1" applyFill="1" applyBorder="1" applyAlignment="1" applyProtection="1">
      <alignment horizontal="center" vertical="center" wrapText="1"/>
      <protection locked="0"/>
    </xf>
    <xf numFmtId="0" fontId="64" fillId="0" borderId="42" xfId="148" applyFont="1" applyFill="1" applyBorder="1" applyAlignment="1" applyProtection="1">
      <alignment horizontal="center" vertical="center" wrapText="1"/>
      <protection locked="0"/>
    </xf>
    <xf numFmtId="0" fontId="64" fillId="0" borderId="26" xfId="148" applyFont="1" applyFill="1" applyBorder="1" applyAlignment="1" applyProtection="1">
      <alignment horizontal="center" vertical="center" wrapText="1"/>
      <protection locked="0"/>
    </xf>
    <xf numFmtId="0" fontId="64" fillId="0" borderId="17" xfId="148" applyFont="1" applyFill="1" applyBorder="1" applyAlignment="1" applyProtection="1">
      <alignment horizontal="center" vertical="center"/>
      <protection locked="0"/>
    </xf>
    <xf numFmtId="0" fontId="64" fillId="0" borderId="29" xfId="148" applyFont="1" applyFill="1" applyBorder="1" applyAlignment="1" applyProtection="1">
      <alignment horizontal="center" vertical="center"/>
      <protection locked="0"/>
    </xf>
    <xf numFmtId="0" fontId="77" fillId="0" borderId="0" xfId="148" applyFont="1" applyFill="1" applyAlignment="1" applyProtection="1">
      <alignment horizontal="center" vertical="center"/>
      <protection locked="0"/>
    </xf>
    <xf numFmtId="0" fontId="64" fillId="0" borderId="27" xfId="148" applyFont="1" applyFill="1" applyBorder="1" applyAlignment="1" applyProtection="1">
      <alignment horizontal="center" vertical="center" wrapText="1"/>
      <protection locked="0"/>
    </xf>
    <xf numFmtId="184" fontId="64" fillId="0" borderId="42" xfId="107" applyFont="1" applyFill="1" applyBorder="1" applyAlignment="1" applyProtection="1">
      <alignment horizontal="center" vertical="center" wrapText="1"/>
      <protection locked="0"/>
    </xf>
    <xf numFmtId="41" fontId="66" fillId="0" borderId="17" xfId="91" applyFont="1" applyFill="1" applyBorder="1" applyAlignment="1" applyProtection="1">
      <alignment horizontal="center" vertical="center" wrapText="1"/>
      <protection locked="0"/>
    </xf>
    <xf numFmtId="41" fontId="66" fillId="0" borderId="0" xfId="91" applyFont="1" applyFill="1" applyBorder="1" applyAlignment="1" applyProtection="1">
      <alignment horizontal="center" vertical="center" wrapText="1"/>
      <protection locked="0"/>
    </xf>
    <xf numFmtId="0" fontId="64" fillId="0" borderId="27" xfId="148" applyFont="1" applyFill="1" applyBorder="1" applyAlignment="1" applyProtection="1">
      <alignment horizontal="center" vertical="center"/>
      <protection locked="0"/>
    </xf>
    <xf numFmtId="187" fontId="66" fillId="0" borderId="0" xfId="148" applyNumberFormat="1" applyFont="1" applyFill="1" applyBorder="1" applyAlignment="1" applyProtection="1">
      <alignment horizontal="center" vertical="center"/>
      <protection locked="0"/>
    </xf>
    <xf numFmtId="41" fontId="64" fillId="0" borderId="17" xfId="88" applyFont="1" applyFill="1" applyBorder="1" applyAlignment="1" applyProtection="1">
      <alignment horizontal="center" vertical="center" wrapText="1"/>
    </xf>
    <xf numFmtId="41" fontId="71" fillId="0" borderId="17" xfId="91" applyFont="1" applyFill="1" applyBorder="1" applyAlignment="1" applyProtection="1">
      <alignment horizontal="center" vertical="center" wrapText="1"/>
      <protection locked="0"/>
    </xf>
    <xf numFmtId="41" fontId="71" fillId="0" borderId="0" xfId="91" applyFont="1" applyFill="1" applyBorder="1" applyAlignment="1" applyProtection="1">
      <alignment horizontal="center" vertical="center" wrapText="1"/>
      <protection locked="0"/>
    </xf>
    <xf numFmtId="41" fontId="71" fillId="0" borderId="14" xfId="91" applyFont="1" applyFill="1" applyBorder="1" applyAlignment="1">
      <alignment horizontal="center" vertical="center"/>
    </xf>
    <xf numFmtId="41" fontId="71" fillId="0" borderId="23" xfId="91" applyFont="1" applyFill="1" applyBorder="1" applyAlignment="1" applyProtection="1">
      <alignment horizontal="center" vertical="center"/>
      <protection locked="0"/>
    </xf>
    <xf numFmtId="41" fontId="71" fillId="0" borderId="14" xfId="91" applyFont="1" applyFill="1" applyBorder="1" applyAlignment="1" applyProtection="1">
      <alignment horizontal="center" vertical="center"/>
      <protection locked="0"/>
    </xf>
    <xf numFmtId="41" fontId="71" fillId="0" borderId="0" xfId="91" applyFont="1" applyFill="1" applyBorder="1" applyAlignment="1" applyProtection="1">
      <alignment horizontal="center" vertical="center"/>
      <protection locked="0"/>
    </xf>
    <xf numFmtId="187" fontId="71" fillId="0" borderId="14" xfId="148" applyNumberFormat="1" applyFont="1" applyFill="1" applyBorder="1" applyAlignment="1">
      <alignment horizontal="center" vertical="center"/>
    </xf>
    <xf numFmtId="187" fontId="71" fillId="0" borderId="22" xfId="148" applyNumberFormat="1" applyFont="1" applyFill="1" applyBorder="1" applyAlignment="1">
      <alignment horizontal="center" vertical="center"/>
    </xf>
    <xf numFmtId="187" fontId="71" fillId="0" borderId="0" xfId="148" applyNumberFormat="1" applyFont="1" applyFill="1" applyBorder="1" applyAlignment="1" applyProtection="1">
      <alignment horizontal="center" vertical="center"/>
      <protection locked="0"/>
    </xf>
    <xf numFmtId="41" fontId="66" fillId="0" borderId="0" xfId="91" applyFont="1" applyFill="1" applyBorder="1" applyAlignment="1" applyProtection="1">
      <alignment horizontal="center" vertical="center"/>
      <protection locked="0"/>
    </xf>
    <xf numFmtId="187" fontId="64" fillId="0" borderId="18" xfId="148" applyNumberFormat="1" applyFont="1" applyFill="1" applyBorder="1" applyAlignment="1" applyProtection="1">
      <alignment horizontal="center" vertical="center"/>
      <protection locked="0"/>
    </xf>
    <xf numFmtId="0" fontId="68" fillId="0" borderId="18" xfId="0" applyFont="1" applyFill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68" fillId="0" borderId="0" xfId="0" applyFont="1" applyFill="1" applyBorder="1" applyAlignment="1" applyProtection="1">
      <alignment horizontal="center" vertical="center" wrapText="1"/>
      <protection locked="0"/>
    </xf>
    <xf numFmtId="0" fontId="68" fillId="0" borderId="17" xfId="0" applyFont="1" applyFill="1" applyBorder="1" applyAlignment="1" applyProtection="1">
      <alignment horizontal="center" vertical="center" wrapText="1"/>
      <protection locked="0"/>
    </xf>
    <xf numFmtId="0" fontId="52" fillId="0" borderId="27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Fill="1" applyBorder="1" applyAlignment="1" applyProtection="1">
      <alignment horizontal="left" vertical="center"/>
      <protection locked="0"/>
    </xf>
    <xf numFmtId="0" fontId="73" fillId="0" borderId="51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Fill="1" applyAlignment="1" applyProtection="1">
      <alignment horizontal="left" vertical="center" wrapText="1" shrinkToFit="1"/>
      <protection locked="0"/>
    </xf>
    <xf numFmtId="0" fontId="64" fillId="0" borderId="0" xfId="0" applyFont="1" applyFill="1" applyAlignment="1" applyProtection="1">
      <alignment horizontal="left" vertical="center" shrinkToFit="1"/>
      <protection locked="0"/>
    </xf>
    <xf numFmtId="0" fontId="64" fillId="0" borderId="0" xfId="0" applyFont="1" applyFill="1" applyBorder="1" applyAlignment="1" applyProtection="1">
      <alignment horizontal="left" vertical="center" wrapText="1"/>
      <protection locked="0"/>
    </xf>
    <xf numFmtId="0" fontId="73" fillId="0" borderId="34" xfId="0" applyFont="1" applyFill="1" applyBorder="1" applyAlignment="1" applyProtection="1">
      <alignment horizontal="center" vertical="center" wrapText="1"/>
      <protection locked="0"/>
    </xf>
    <xf numFmtId="0" fontId="73" fillId="0" borderId="17" xfId="0" applyFont="1" applyFill="1" applyBorder="1" applyAlignment="1" applyProtection="1">
      <alignment horizontal="center" vertical="center"/>
      <protection locked="0"/>
    </xf>
    <xf numFmtId="0" fontId="73" fillId="0" borderId="29" xfId="0" applyFont="1" applyFill="1" applyBorder="1" applyAlignment="1" applyProtection="1">
      <alignment horizontal="center" vertical="center"/>
      <protection locked="0"/>
    </xf>
    <xf numFmtId="0" fontId="73" fillId="0" borderId="46" xfId="0" applyFont="1" applyFill="1" applyBorder="1" applyAlignment="1" applyProtection="1">
      <alignment horizontal="center" vertical="center" wrapText="1"/>
      <protection locked="0"/>
    </xf>
    <xf numFmtId="0" fontId="73" fillId="0" borderId="50" xfId="0" applyFont="1" applyFill="1" applyBorder="1" applyAlignment="1" applyProtection="1">
      <alignment horizontal="center" vertical="center" wrapText="1"/>
      <protection locked="0"/>
    </xf>
    <xf numFmtId="0" fontId="73" fillId="0" borderId="45" xfId="0" applyFont="1" applyFill="1" applyBorder="1" applyAlignment="1" applyProtection="1">
      <alignment horizontal="center" vertical="center" wrapText="1"/>
      <protection locked="0"/>
    </xf>
    <xf numFmtId="0" fontId="73" fillId="0" borderId="18" xfId="0" applyFont="1" applyFill="1" applyBorder="1" applyAlignment="1" applyProtection="1">
      <alignment horizontal="center" vertical="center"/>
      <protection locked="0"/>
    </xf>
    <xf numFmtId="0" fontId="73" fillId="0" borderId="20" xfId="0" applyFont="1" applyFill="1" applyBorder="1" applyAlignment="1" applyProtection="1">
      <alignment horizontal="center" vertical="center"/>
      <protection locked="0"/>
    </xf>
    <xf numFmtId="0" fontId="73" fillId="0" borderId="27" xfId="0" applyFont="1" applyFill="1" applyBorder="1" applyAlignment="1" applyProtection="1">
      <alignment horizontal="center" vertical="center" wrapText="1"/>
      <protection locked="0"/>
    </xf>
    <xf numFmtId="0" fontId="73" fillId="0" borderId="52" xfId="0" applyFont="1" applyFill="1" applyBorder="1" applyAlignment="1" applyProtection="1">
      <alignment horizontal="center" vertical="center" wrapText="1"/>
      <protection locked="0"/>
    </xf>
    <xf numFmtId="0" fontId="73" fillId="0" borderId="53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Fill="1" applyAlignment="1" applyProtection="1">
      <alignment horizontal="left" vertical="center" wrapText="1"/>
      <protection locked="0"/>
    </xf>
    <xf numFmtId="0" fontId="73" fillId="0" borderId="47" xfId="0" applyFont="1" applyFill="1" applyBorder="1" applyAlignment="1" applyProtection="1">
      <alignment horizontal="center" vertical="center" wrapText="1"/>
      <protection locked="0"/>
    </xf>
    <xf numFmtId="0" fontId="64" fillId="0" borderId="0" xfId="0" applyFont="1" applyBorder="1" applyAlignment="1" applyProtection="1">
      <alignment horizontal="left" vertical="center" wrapText="1"/>
      <protection locked="0"/>
    </xf>
    <xf numFmtId="0" fontId="73" fillId="0" borderId="48" xfId="0" applyFont="1" applyFill="1" applyBorder="1" applyAlignment="1" applyProtection="1">
      <alignment horizontal="center" vertical="center" wrapText="1"/>
      <protection locked="0"/>
    </xf>
    <xf numFmtId="0" fontId="73" fillId="0" borderId="49" xfId="0" applyFont="1" applyFill="1" applyBorder="1" applyAlignment="1" applyProtection="1">
      <alignment horizontal="center" vertical="center" wrapText="1"/>
      <protection locked="0"/>
    </xf>
    <xf numFmtId="0" fontId="73" fillId="0" borderId="3" xfId="0" applyFont="1" applyFill="1" applyBorder="1" applyAlignment="1" applyProtection="1">
      <alignment horizontal="center" vertical="center" wrapText="1"/>
      <protection locked="0"/>
    </xf>
    <xf numFmtId="1" fontId="73" fillId="0" borderId="34" xfId="0" applyNumberFormat="1" applyFont="1" applyFill="1" applyBorder="1" applyAlignment="1" applyProtection="1">
      <alignment horizontal="center" vertical="center" wrapText="1"/>
      <protection locked="0"/>
    </xf>
    <xf numFmtId="1" fontId="73" fillId="0" borderId="17" xfId="0" applyNumberFormat="1" applyFont="1" applyFill="1" applyBorder="1" applyAlignment="1" applyProtection="1">
      <alignment horizontal="center" vertical="center" wrapText="1"/>
      <protection locked="0"/>
    </xf>
    <xf numFmtId="1" fontId="73" fillId="0" borderId="29" xfId="0" applyNumberFormat="1" applyFont="1" applyFill="1" applyBorder="1" applyAlignment="1" applyProtection="1">
      <alignment horizontal="center" vertical="center" wrapText="1"/>
      <protection locked="0"/>
    </xf>
    <xf numFmtId="1" fontId="77" fillId="0" borderId="0" xfId="0" applyNumberFormat="1" applyFont="1" applyFill="1" applyBorder="1" applyAlignment="1" applyProtection="1">
      <alignment horizontal="center" vertical="center"/>
      <protection locked="0"/>
    </xf>
    <xf numFmtId="1" fontId="73" fillId="0" borderId="19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24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19" xfId="0" applyNumberFormat="1" applyFont="1" applyFill="1" applyBorder="1" applyAlignment="1" applyProtection="1">
      <alignment horizontal="center" vertical="center"/>
      <protection locked="0"/>
    </xf>
    <xf numFmtId="1" fontId="73" fillId="0" borderId="24" xfId="0" applyNumberFormat="1" applyFont="1" applyFill="1" applyBorder="1" applyAlignment="1" applyProtection="1">
      <alignment horizontal="center" vertical="center"/>
      <protection locked="0"/>
    </xf>
    <xf numFmtId="1" fontId="73" fillId="0" borderId="43" xfId="0" applyNumberFormat="1" applyFont="1" applyFill="1" applyBorder="1" applyAlignment="1" applyProtection="1">
      <alignment horizontal="center" vertical="center"/>
      <protection locked="0"/>
    </xf>
    <xf numFmtId="1" fontId="73" fillId="0" borderId="33" xfId="0" applyNumberFormat="1" applyFont="1" applyFill="1" applyBorder="1" applyAlignment="1" applyProtection="1">
      <alignment horizontal="center" vertical="center"/>
      <protection locked="0"/>
    </xf>
    <xf numFmtId="1" fontId="73" fillId="0" borderId="41" xfId="0" applyNumberFormat="1" applyFont="1" applyFill="1" applyBorder="1" applyAlignment="1" applyProtection="1">
      <alignment horizontal="center" vertical="center"/>
      <protection locked="0"/>
    </xf>
    <xf numFmtId="1" fontId="81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81" fillId="0" borderId="21" xfId="0" applyFont="1" applyFill="1" applyBorder="1" applyAlignment="1" applyProtection="1">
      <alignment horizontal="center" vertical="center" wrapText="1"/>
      <protection locked="0"/>
    </xf>
    <xf numFmtId="1" fontId="73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" fontId="73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" fontId="73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" fontId="81" fillId="0" borderId="21" xfId="0" applyNumberFormat="1" applyFont="1" applyFill="1" applyBorder="1" applyAlignment="1" applyProtection="1">
      <alignment horizontal="center" vertical="center" wrapText="1"/>
      <protection locked="0"/>
    </xf>
    <xf numFmtId="1" fontId="7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" fontId="73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1" fontId="73" fillId="0" borderId="45" xfId="0" applyNumberFormat="1" applyFont="1" applyFill="1" applyBorder="1" applyAlignment="1" applyProtection="1">
      <alignment horizontal="center" vertical="center" wrapText="1"/>
      <protection locked="0"/>
    </xf>
    <xf numFmtId="1" fontId="73" fillId="0" borderId="18" xfId="0" applyNumberFormat="1" applyFont="1" applyFill="1" applyBorder="1" applyAlignment="1" applyProtection="1">
      <alignment horizontal="center" vertical="center"/>
      <protection locked="0"/>
    </xf>
    <xf numFmtId="1" fontId="73" fillId="0" borderId="20" xfId="0" applyNumberFormat="1" applyFont="1" applyFill="1" applyBorder="1" applyAlignment="1" applyProtection="1">
      <alignment horizontal="center" vertical="center"/>
      <protection locked="0"/>
    </xf>
    <xf numFmtId="1" fontId="73" fillId="0" borderId="33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41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26" xfId="0" applyNumberFormat="1" applyFont="1" applyFill="1" applyBorder="1" applyAlignment="1" applyProtection="1">
      <alignment horizontal="center" vertical="center" wrapText="1"/>
      <protection locked="0"/>
    </xf>
    <xf numFmtId="1" fontId="73" fillId="0" borderId="17" xfId="0" applyNumberFormat="1" applyFont="1" applyFill="1" applyBorder="1" applyAlignment="1" applyProtection="1">
      <alignment horizontal="center" vertical="center"/>
      <protection locked="0"/>
    </xf>
    <xf numFmtId="1" fontId="73" fillId="0" borderId="26" xfId="0" applyNumberFormat="1" applyFont="1" applyFill="1" applyBorder="1" applyAlignment="1" applyProtection="1">
      <alignment horizontal="center" vertical="center"/>
      <protection locked="0"/>
    </xf>
    <xf numFmtId="0" fontId="68" fillId="0" borderId="29" xfId="0" applyFont="1" applyFill="1" applyBorder="1" applyAlignment="1" applyProtection="1">
      <alignment horizontal="center" vertical="center" shrinkToFit="1"/>
      <protection locked="0"/>
    </xf>
    <xf numFmtId="0" fontId="68" fillId="0" borderId="28" xfId="0" applyFont="1" applyFill="1" applyBorder="1" applyAlignment="1" applyProtection="1">
      <alignment horizontal="center" vertical="center" shrinkToFit="1"/>
      <protection locked="0"/>
    </xf>
    <xf numFmtId="0" fontId="68" fillId="0" borderId="20" xfId="0" applyFont="1" applyFill="1" applyBorder="1" applyAlignment="1" applyProtection="1">
      <alignment horizontal="center" vertical="center" shrinkToFit="1"/>
      <protection locked="0"/>
    </xf>
    <xf numFmtId="0" fontId="68" fillId="0" borderId="24" xfId="0" applyFont="1" applyFill="1" applyBorder="1" applyAlignment="1" applyProtection="1">
      <alignment horizontal="center" vertical="center" wrapText="1" shrinkToFit="1"/>
      <protection locked="0"/>
    </xf>
    <xf numFmtId="0" fontId="68" fillId="0" borderId="21" xfId="0" applyFont="1" applyFill="1" applyBorder="1" applyAlignment="1" applyProtection="1">
      <alignment horizontal="center" vertical="center" wrapText="1" shrinkToFit="1"/>
      <protection locked="0"/>
    </xf>
    <xf numFmtId="0" fontId="68" fillId="0" borderId="21" xfId="0" applyFont="1" applyFill="1" applyBorder="1" applyAlignment="1" applyProtection="1">
      <alignment horizontal="center" vertical="center" shrinkToFit="1"/>
      <protection locked="0"/>
    </xf>
    <xf numFmtId="0" fontId="68" fillId="0" borderId="45" xfId="0" applyFont="1" applyFill="1" applyBorder="1" applyAlignment="1" applyProtection="1">
      <alignment horizontal="center" vertical="center" wrapText="1" shrinkToFit="1"/>
      <protection locked="0"/>
    </xf>
    <xf numFmtId="0" fontId="68" fillId="0" borderId="18" xfId="0" applyFont="1" applyFill="1" applyBorder="1" applyAlignment="1" applyProtection="1">
      <alignment horizontal="center" vertical="center" shrinkToFit="1"/>
      <protection locked="0"/>
    </xf>
    <xf numFmtId="0" fontId="68" fillId="0" borderId="34" xfId="0" applyFont="1" applyFill="1" applyBorder="1" applyAlignment="1" applyProtection="1">
      <alignment horizontal="center" vertical="center" shrinkToFit="1"/>
      <protection locked="0"/>
    </xf>
    <xf numFmtId="0" fontId="68" fillId="0" borderId="17" xfId="0" applyFont="1" applyFill="1" applyBorder="1" applyAlignment="1" applyProtection="1">
      <alignment horizontal="center" vertical="center" shrinkToFit="1"/>
      <protection locked="0"/>
    </xf>
    <xf numFmtId="0" fontId="68" fillId="0" borderId="3" xfId="0" applyFont="1" applyFill="1" applyBorder="1" applyAlignment="1" applyProtection="1">
      <alignment horizontal="center" vertical="center" shrinkToFit="1"/>
      <protection locked="0"/>
    </xf>
    <xf numFmtId="0" fontId="68" fillId="0" borderId="45" xfId="0" applyFont="1" applyFill="1" applyBorder="1" applyAlignment="1" applyProtection="1">
      <alignment horizontal="center" vertical="center" shrinkToFit="1"/>
      <protection locked="0"/>
    </xf>
    <xf numFmtId="0" fontId="68" fillId="0" borderId="44" xfId="0" applyFont="1" applyFill="1" applyBorder="1" applyAlignment="1" applyProtection="1">
      <alignment horizontal="center" vertical="center" wrapText="1" shrinkToFit="1"/>
      <protection locked="0"/>
    </xf>
    <xf numFmtId="0" fontId="68" fillId="0" borderId="42" xfId="0" applyFont="1" applyFill="1" applyBorder="1" applyAlignment="1" applyProtection="1">
      <alignment horizontal="center" vertical="center" shrinkToFit="1"/>
      <protection locked="0"/>
    </xf>
    <xf numFmtId="0" fontId="68" fillId="0" borderId="43" xfId="0" applyFont="1" applyFill="1" applyBorder="1" applyAlignment="1" applyProtection="1">
      <alignment horizontal="center" vertical="center" shrinkToFit="1"/>
      <protection locked="0"/>
    </xf>
    <xf numFmtId="0" fontId="68" fillId="0" borderId="33" xfId="0" applyFont="1" applyFill="1" applyBorder="1" applyAlignment="1" applyProtection="1">
      <alignment horizontal="center" vertical="center" shrinkToFit="1"/>
      <protection locked="0"/>
    </xf>
    <xf numFmtId="0" fontId="68" fillId="0" borderId="41" xfId="0" applyFont="1" applyFill="1" applyBorder="1" applyAlignment="1" applyProtection="1">
      <alignment horizontal="center" vertical="center" shrinkToFit="1"/>
      <protection locked="0"/>
    </xf>
    <xf numFmtId="0" fontId="68" fillId="0" borderId="34" xfId="0" applyFont="1" applyFill="1" applyBorder="1" applyAlignment="1" applyProtection="1">
      <alignment horizontal="center" vertical="center" wrapText="1" shrinkToFit="1"/>
      <protection locked="0"/>
    </xf>
    <xf numFmtId="0" fontId="68" fillId="0" borderId="26" xfId="0" applyFont="1" applyFill="1" applyBorder="1" applyAlignment="1" applyProtection="1">
      <alignment horizontal="center" vertical="center" shrinkToFit="1"/>
      <protection locked="0"/>
    </xf>
    <xf numFmtId="0" fontId="68" fillId="0" borderId="25" xfId="0" applyFont="1" applyFill="1" applyBorder="1" applyAlignment="1" applyProtection="1">
      <alignment horizontal="center" vertical="center" shrinkToFit="1"/>
      <protection locked="0"/>
    </xf>
    <xf numFmtId="0" fontId="68" fillId="0" borderId="16" xfId="0" applyFont="1" applyFill="1" applyBorder="1" applyAlignment="1" applyProtection="1">
      <alignment horizontal="center" vertical="center" shrinkToFit="1"/>
      <protection locked="0"/>
    </xf>
    <xf numFmtId="0" fontId="68" fillId="0" borderId="44" xfId="0" applyFont="1" applyFill="1" applyBorder="1" applyAlignment="1" applyProtection="1">
      <alignment horizontal="center" vertical="center" shrinkToFit="1"/>
      <protection locked="0"/>
    </xf>
    <xf numFmtId="0" fontId="68" fillId="0" borderId="2" xfId="0" applyFont="1" applyFill="1" applyBorder="1" applyAlignment="1" applyProtection="1">
      <alignment horizontal="center" vertical="center" shrinkToFit="1"/>
      <protection locked="0"/>
    </xf>
    <xf numFmtId="0" fontId="68" fillId="0" borderId="19" xfId="0" applyFont="1" applyFill="1" applyBorder="1" applyAlignment="1" applyProtection="1">
      <alignment horizontal="center" vertical="center" shrinkToFit="1"/>
      <protection locked="0"/>
    </xf>
    <xf numFmtId="0" fontId="68" fillId="0" borderId="24" xfId="0" applyFont="1" applyFill="1" applyBorder="1" applyAlignment="1" applyProtection="1">
      <alignment horizontal="center" vertical="center" shrinkToFit="1"/>
      <protection locked="0"/>
    </xf>
    <xf numFmtId="0" fontId="73" fillId="0" borderId="19" xfId="0" applyFont="1" applyFill="1" applyBorder="1" applyAlignment="1" applyProtection="1">
      <alignment horizontal="center" vertical="center" shrinkToFit="1"/>
      <protection locked="0"/>
    </xf>
    <xf numFmtId="0" fontId="73" fillId="0" borderId="24" xfId="0" applyFont="1" applyFill="1" applyBorder="1" applyAlignment="1" applyProtection="1">
      <alignment horizontal="center" vertical="center" shrinkToFit="1"/>
      <protection locked="0"/>
    </xf>
    <xf numFmtId="0" fontId="77" fillId="0" borderId="0" xfId="0" applyFont="1" applyFill="1" applyAlignment="1" applyProtection="1">
      <alignment horizontal="center" vertical="center" shrinkToFit="1"/>
      <protection locked="0"/>
    </xf>
    <xf numFmtId="0" fontId="73" fillId="0" borderId="45" xfId="0" applyFont="1" applyFill="1" applyBorder="1" applyAlignment="1" applyProtection="1">
      <alignment horizontal="center" vertical="center"/>
      <protection locked="0"/>
    </xf>
    <xf numFmtId="0" fontId="73" fillId="0" borderId="34" xfId="0" applyFont="1" applyFill="1" applyBorder="1" applyAlignment="1" applyProtection="1">
      <alignment horizontal="center" vertical="center" shrinkToFit="1"/>
      <protection locked="0"/>
    </xf>
    <xf numFmtId="0" fontId="73" fillId="0" borderId="33" xfId="0" applyFont="1" applyFill="1" applyBorder="1" applyAlignment="1" applyProtection="1">
      <alignment horizontal="center" vertical="center" shrinkToFit="1"/>
      <protection locked="0"/>
    </xf>
    <xf numFmtId="0" fontId="73" fillId="0" borderId="41" xfId="0" applyFont="1" applyFill="1" applyBorder="1" applyAlignment="1" applyProtection="1">
      <alignment horizontal="center" vertical="center" shrinkToFit="1"/>
      <protection locked="0"/>
    </xf>
    <xf numFmtId="0" fontId="73" fillId="0" borderId="43" xfId="0" applyFont="1" applyFill="1" applyBorder="1" applyAlignment="1" applyProtection="1">
      <alignment horizontal="center" vertical="center" shrinkToFit="1"/>
      <protection locked="0"/>
    </xf>
    <xf numFmtId="0" fontId="73" fillId="0" borderId="34" xfId="0" applyFont="1" applyFill="1" applyBorder="1" applyAlignment="1" applyProtection="1">
      <alignment horizontal="center" vertical="center" wrapText="1" shrinkToFit="1"/>
      <protection locked="0"/>
    </xf>
    <xf numFmtId="0" fontId="73" fillId="0" borderId="17" xfId="0" applyFont="1" applyFill="1" applyBorder="1" applyAlignment="1" applyProtection="1">
      <alignment horizontal="center" vertical="center" wrapText="1" shrinkToFit="1"/>
      <protection locked="0"/>
    </xf>
    <xf numFmtId="0" fontId="73" fillId="0" borderId="29" xfId="0" applyFont="1" applyFill="1" applyBorder="1" applyAlignment="1" applyProtection="1">
      <alignment horizontal="center" vertical="center" wrapText="1" shrinkToFit="1"/>
      <protection locked="0"/>
    </xf>
    <xf numFmtId="0" fontId="73" fillId="0" borderId="19" xfId="0" applyFont="1" applyFill="1" applyBorder="1" applyAlignment="1" applyProtection="1">
      <alignment horizontal="center" vertical="center"/>
      <protection locked="0"/>
    </xf>
    <xf numFmtId="0" fontId="73" fillId="0" borderId="24" xfId="0" applyFont="1" applyFill="1" applyBorder="1" applyAlignment="1" applyProtection="1">
      <alignment horizontal="center" vertical="center"/>
      <protection locked="0"/>
    </xf>
    <xf numFmtId="0" fontId="73" fillId="0" borderId="18" xfId="0" applyFont="1" applyFill="1" applyBorder="1" applyAlignment="1" applyProtection="1">
      <alignment horizontal="center" vertical="center" shrinkToFit="1"/>
      <protection locked="0"/>
    </xf>
    <xf numFmtId="0" fontId="68" fillId="0" borderId="0" xfId="0" applyFont="1" applyFill="1" applyBorder="1" applyAlignment="1" applyProtection="1">
      <alignment vertical="center"/>
      <protection locked="0"/>
    </xf>
    <xf numFmtId="0" fontId="73" fillId="0" borderId="19" xfId="0" applyFont="1" applyFill="1" applyBorder="1" applyAlignment="1" applyProtection="1">
      <alignment horizontal="center" vertical="center" wrapText="1" shrinkToFit="1"/>
      <protection locked="0"/>
    </xf>
    <xf numFmtId="0" fontId="68" fillId="0" borderId="3" xfId="0" applyFont="1" applyFill="1" applyBorder="1" applyAlignment="1" applyProtection="1">
      <alignment horizontal="left" vertical="center"/>
      <protection locked="0"/>
    </xf>
    <xf numFmtId="0" fontId="68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64" fillId="0" borderId="45" xfId="220" applyFont="1" applyFill="1" applyBorder="1" applyAlignment="1" applyProtection="1">
      <alignment horizontal="center" vertical="center" shrinkToFit="1"/>
      <protection locked="0"/>
    </xf>
    <xf numFmtId="0" fontId="64" fillId="0" borderId="18" xfId="220" applyFont="1" applyFill="1" applyBorder="1" applyAlignment="1" applyProtection="1">
      <alignment horizontal="center" vertical="center" shrinkToFit="1"/>
      <protection locked="0"/>
    </xf>
    <xf numFmtId="0" fontId="64" fillId="0" borderId="20" xfId="220" applyFont="1" applyFill="1" applyBorder="1" applyAlignment="1" applyProtection="1">
      <alignment horizontal="center" vertical="center" shrinkToFit="1"/>
      <protection locked="0"/>
    </xf>
    <xf numFmtId="41" fontId="64" fillId="0" borderId="34" xfId="88" applyFont="1" applyFill="1" applyBorder="1" applyAlignment="1" applyProtection="1">
      <alignment horizontal="center" vertical="center" shrinkToFit="1"/>
      <protection locked="0"/>
    </xf>
    <xf numFmtId="41" fontId="64" fillId="0" borderId="3" xfId="88" applyFont="1" applyFill="1" applyBorder="1" applyAlignment="1" applyProtection="1">
      <alignment horizontal="center" vertical="center" shrinkToFit="1"/>
      <protection locked="0"/>
    </xf>
    <xf numFmtId="41" fontId="64" fillId="0" borderId="45" xfId="88" applyFont="1" applyFill="1" applyBorder="1" applyAlignment="1" applyProtection="1">
      <alignment horizontal="center" vertical="center" shrinkToFit="1"/>
      <protection locked="0"/>
    </xf>
    <xf numFmtId="0" fontId="64" fillId="0" borderId="0" xfId="220" applyFont="1" applyFill="1" applyAlignment="1" applyProtection="1">
      <alignment horizontal="right" vertical="center"/>
      <protection locked="0"/>
    </xf>
    <xf numFmtId="0" fontId="77" fillId="0" borderId="0" xfId="220" applyFont="1" applyFill="1" applyAlignment="1" applyProtection="1">
      <alignment horizontal="center" vertical="center"/>
      <protection locked="0"/>
    </xf>
    <xf numFmtId="0" fontId="64" fillId="0" borderId="34" xfId="220" applyFont="1" applyFill="1" applyBorder="1" applyAlignment="1" applyProtection="1">
      <alignment horizontal="center" vertical="center" shrinkToFit="1"/>
      <protection locked="0"/>
    </xf>
    <xf numFmtId="0" fontId="64" fillId="0" borderId="17" xfId="220" applyFont="1" applyFill="1" applyBorder="1" applyAlignment="1" applyProtection="1">
      <alignment horizontal="center" vertical="center" shrinkToFit="1"/>
      <protection locked="0"/>
    </xf>
    <xf numFmtId="0" fontId="64" fillId="0" borderId="29" xfId="220" applyFont="1" applyFill="1" applyBorder="1" applyAlignment="1" applyProtection="1">
      <alignment horizontal="center" vertical="center" shrinkToFit="1"/>
      <protection locked="0"/>
    </xf>
    <xf numFmtId="41" fontId="64" fillId="0" borderId="26" xfId="88" applyFont="1" applyFill="1" applyBorder="1" applyAlignment="1" applyProtection="1">
      <alignment horizontal="center" vertical="center" shrinkToFit="1"/>
      <protection locked="0"/>
    </xf>
    <xf numFmtId="41" fontId="64" fillId="0" borderId="25" xfId="88" applyFont="1" applyFill="1" applyBorder="1" applyAlignment="1" applyProtection="1">
      <alignment horizontal="center" vertical="center" shrinkToFit="1"/>
      <protection locked="0"/>
    </xf>
    <xf numFmtId="41" fontId="64" fillId="0" borderId="16" xfId="88" applyFont="1" applyFill="1" applyBorder="1" applyAlignment="1" applyProtection="1">
      <alignment horizontal="center" vertical="center" shrinkToFit="1"/>
      <protection locked="0"/>
    </xf>
    <xf numFmtId="41" fontId="64" fillId="0" borderId="19" xfId="88" applyFont="1" applyFill="1" applyBorder="1" applyAlignment="1" applyProtection="1">
      <alignment horizontal="center" vertical="center" shrinkToFit="1"/>
      <protection locked="0"/>
    </xf>
    <xf numFmtId="41" fontId="64" fillId="0" borderId="24" xfId="88" applyFont="1" applyFill="1" applyBorder="1" applyAlignment="1" applyProtection="1">
      <alignment horizontal="center" vertical="center" shrinkToFit="1"/>
      <protection locked="0"/>
    </xf>
    <xf numFmtId="0" fontId="64" fillId="0" borderId="43" xfId="220" applyFont="1" applyFill="1" applyBorder="1" applyAlignment="1" applyProtection="1">
      <alignment horizontal="center" vertical="center" shrinkToFit="1"/>
      <protection locked="0"/>
    </xf>
    <xf numFmtId="0" fontId="64" fillId="0" borderId="33" xfId="220" applyFont="1" applyFill="1" applyBorder="1" applyAlignment="1" applyProtection="1">
      <alignment horizontal="center" vertical="center" shrinkToFit="1"/>
      <protection locked="0"/>
    </xf>
    <xf numFmtId="0" fontId="64" fillId="0" borderId="41" xfId="220" applyFont="1" applyFill="1" applyBorder="1" applyAlignment="1" applyProtection="1">
      <alignment horizontal="center" vertical="center" shrinkToFit="1"/>
      <protection locked="0"/>
    </xf>
    <xf numFmtId="0" fontId="64" fillId="0" borderId="3" xfId="220" applyFont="1" applyFill="1" applyBorder="1" applyAlignment="1" applyProtection="1">
      <alignment horizontal="center" vertical="center" shrinkToFit="1"/>
      <protection locked="0"/>
    </xf>
    <xf numFmtId="41" fontId="64" fillId="0" borderId="44" xfId="88" applyFont="1" applyFill="1" applyBorder="1" applyAlignment="1" applyProtection="1">
      <alignment horizontal="center" vertical="center" shrinkToFit="1"/>
      <protection locked="0"/>
    </xf>
    <xf numFmtId="41" fontId="64" fillId="0" borderId="2" xfId="88" applyFont="1" applyFill="1" applyBorder="1" applyAlignment="1" applyProtection="1">
      <alignment horizontal="center" vertical="center" shrinkToFit="1"/>
      <protection locked="0"/>
    </xf>
    <xf numFmtId="41" fontId="64" fillId="0" borderId="42" xfId="88" applyFont="1" applyFill="1" applyBorder="1" applyAlignment="1" applyProtection="1">
      <alignment horizontal="center" vertical="center" shrinkToFit="1"/>
      <protection locked="0"/>
    </xf>
    <xf numFmtId="0" fontId="68" fillId="0" borderId="0" xfId="220" applyFont="1" applyFill="1" applyAlignment="1" applyProtection="1">
      <alignment horizontal="left" vertical="center"/>
      <protection locked="0"/>
    </xf>
    <xf numFmtId="0" fontId="64" fillId="0" borderId="25" xfId="220" applyFont="1" applyFill="1" applyBorder="1" applyAlignment="1" applyProtection="1">
      <alignment horizontal="center" vertical="center" shrinkToFit="1"/>
      <protection locked="0"/>
    </xf>
    <xf numFmtId="0" fontId="64" fillId="0" borderId="0" xfId="220" applyFont="1" applyFill="1" applyBorder="1" applyAlignment="1" applyProtection="1">
      <alignment horizontal="center" vertical="center" shrinkToFit="1"/>
      <protection locked="0"/>
    </xf>
    <xf numFmtId="41" fontId="64" fillId="0" borderId="17" xfId="88" applyFont="1" applyFill="1" applyBorder="1" applyAlignment="1" applyProtection="1">
      <alignment horizontal="center" vertical="center" shrinkToFit="1"/>
      <protection locked="0"/>
    </xf>
    <xf numFmtId="0" fontId="64" fillId="0" borderId="26" xfId="220" applyFont="1" applyFill="1" applyBorder="1" applyAlignment="1" applyProtection="1">
      <alignment horizontal="center" vertical="center" shrinkToFit="1"/>
      <protection locked="0"/>
    </xf>
    <xf numFmtId="0" fontId="64" fillId="0" borderId="16" xfId="220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Fill="1" applyBorder="1" applyAlignment="1" applyProtection="1">
      <alignment horizontal="right" vertical="center"/>
      <protection locked="0"/>
    </xf>
    <xf numFmtId="0" fontId="64" fillId="0" borderId="14" xfId="0" applyFont="1" applyFill="1" applyBorder="1" applyAlignment="1" applyProtection="1">
      <alignment horizontal="right" vertical="center"/>
      <protection locked="0"/>
    </xf>
    <xf numFmtId="0" fontId="68" fillId="0" borderId="40" xfId="109" applyNumberFormat="1" applyFont="1" applyFill="1" applyBorder="1" applyAlignment="1" applyProtection="1">
      <alignment horizontal="center" vertical="center" wrapText="1"/>
      <protection locked="0"/>
    </xf>
    <xf numFmtId="0" fontId="68" fillId="0" borderId="27" xfId="109" applyNumberFormat="1" applyFont="1" applyFill="1" applyBorder="1" applyAlignment="1" applyProtection="1">
      <alignment horizontal="center" vertical="center"/>
      <protection locked="0"/>
    </xf>
    <xf numFmtId="0" fontId="68" fillId="0" borderId="40" xfId="109" applyNumberFormat="1" applyFont="1" applyFill="1" applyBorder="1" applyAlignment="1" applyProtection="1">
      <alignment horizontal="center" vertical="center"/>
      <protection locked="0"/>
    </xf>
    <xf numFmtId="0" fontId="68" fillId="0" borderId="0" xfId="0" applyFont="1" applyFill="1" applyAlignment="1" applyProtection="1">
      <alignment horizontal="left" vertical="center"/>
      <protection locked="0"/>
    </xf>
    <xf numFmtId="0" fontId="64" fillId="0" borderId="58" xfId="0" applyFont="1" applyFill="1" applyBorder="1" applyAlignment="1" applyProtection="1">
      <alignment horizontal="center" vertical="center" wrapText="1"/>
      <protection locked="0"/>
    </xf>
    <xf numFmtId="0" fontId="64" fillId="0" borderId="59" xfId="0" applyFont="1" applyFill="1" applyBorder="1" applyAlignment="1" applyProtection="1">
      <alignment horizontal="center" vertical="center" wrapText="1"/>
      <protection locked="0"/>
    </xf>
    <xf numFmtId="0" fontId="64" fillId="0" borderId="60" xfId="0" applyFont="1" applyFill="1" applyBorder="1" applyAlignment="1" applyProtection="1">
      <alignment horizontal="center" vertical="center"/>
      <protection locked="0"/>
    </xf>
    <xf numFmtId="0" fontId="64" fillId="0" borderId="49" xfId="0" applyFont="1" applyBorder="1" applyAlignment="1" applyProtection="1">
      <alignment horizontal="center" vertical="center" wrapText="1"/>
      <protection locked="0"/>
    </xf>
    <xf numFmtId="0" fontId="64" fillId="0" borderId="3" xfId="0" applyFont="1" applyBorder="1" applyAlignment="1" applyProtection="1">
      <alignment horizontal="center" vertical="center" wrapText="1"/>
      <protection locked="0"/>
    </xf>
    <xf numFmtId="0" fontId="64" fillId="0" borderId="58" xfId="0" applyFont="1" applyBorder="1" applyAlignment="1" applyProtection="1">
      <alignment horizontal="center" vertical="center" wrapText="1"/>
      <protection locked="0"/>
    </xf>
    <xf numFmtId="0" fontId="64" fillId="0" borderId="49" xfId="0" applyFont="1" applyFill="1" applyBorder="1" applyAlignment="1" applyProtection="1">
      <alignment horizontal="center" vertical="center" wrapText="1"/>
      <protection locked="0"/>
    </xf>
    <xf numFmtId="0" fontId="64" fillId="0" borderId="37" xfId="0" applyFont="1" applyFill="1" applyBorder="1" applyAlignment="1" applyProtection="1">
      <alignment horizontal="center" vertical="center" wrapText="1"/>
      <protection locked="0"/>
    </xf>
    <xf numFmtId="0" fontId="64" fillId="0" borderId="38" xfId="0" applyFont="1" applyFill="1" applyBorder="1" applyAlignment="1" applyProtection="1">
      <alignment horizontal="center" vertical="center"/>
      <protection locked="0"/>
    </xf>
    <xf numFmtId="0" fontId="64" fillId="0" borderId="19" xfId="0" applyFont="1" applyBorder="1" applyAlignment="1" applyProtection="1">
      <alignment horizontal="center" vertical="center" wrapText="1"/>
      <protection locked="0"/>
    </xf>
    <xf numFmtId="0" fontId="64" fillId="0" borderId="21" xfId="0" applyFont="1" applyBorder="1" applyAlignment="1" applyProtection="1">
      <alignment horizontal="center" vertical="center" wrapText="1"/>
      <protection locked="0"/>
    </xf>
    <xf numFmtId="0" fontId="64" fillId="0" borderId="61" xfId="0" applyFont="1" applyBorder="1" applyAlignment="1" applyProtection="1">
      <alignment horizontal="center" vertical="center" wrapText="1"/>
      <protection locked="0"/>
    </xf>
    <xf numFmtId="0" fontId="64" fillId="0" borderId="62" xfId="0" applyFont="1" applyBorder="1" applyAlignment="1" applyProtection="1">
      <alignment horizontal="center" vertical="center" wrapText="1"/>
      <protection locked="0"/>
    </xf>
    <xf numFmtId="0" fontId="64" fillId="0" borderId="54" xfId="0" applyFont="1" applyBorder="1" applyAlignment="1" applyProtection="1">
      <alignment horizontal="center" vertical="center" wrapText="1"/>
      <protection locked="0"/>
    </xf>
    <xf numFmtId="0" fontId="64" fillId="0" borderId="55" xfId="0" applyFont="1" applyBorder="1" applyAlignment="1" applyProtection="1">
      <alignment horizontal="center" vertical="center" wrapText="1"/>
      <protection locked="0"/>
    </xf>
    <xf numFmtId="0" fontId="64" fillId="0" borderId="56" xfId="0" applyFont="1" applyBorder="1" applyAlignment="1" applyProtection="1">
      <alignment horizontal="center" vertical="center" wrapText="1"/>
      <protection locked="0"/>
    </xf>
    <xf numFmtId="0" fontId="64" fillId="0" borderId="57" xfId="0" applyFont="1" applyBorder="1" applyAlignment="1" applyProtection="1">
      <alignment horizontal="center" vertical="center" wrapText="1"/>
      <protection locked="0"/>
    </xf>
    <xf numFmtId="0" fontId="64" fillId="0" borderId="54" xfId="0" applyFont="1" applyFill="1" applyBorder="1" applyAlignment="1" applyProtection="1">
      <alignment horizontal="center" vertical="center" wrapText="1"/>
      <protection locked="0"/>
    </xf>
    <xf numFmtId="0" fontId="64" fillId="0" borderId="55" xfId="0" applyFont="1" applyFill="1" applyBorder="1" applyAlignment="1" applyProtection="1">
      <alignment horizontal="center" vertical="center" wrapText="1"/>
      <protection locked="0"/>
    </xf>
    <xf numFmtId="0" fontId="64" fillId="0" borderId="56" xfId="0" applyFont="1" applyFill="1" applyBorder="1" applyAlignment="1" applyProtection="1">
      <alignment horizontal="center" vertical="center" wrapText="1"/>
      <protection locked="0"/>
    </xf>
  </cellXfs>
  <cellStyles count="225">
    <cellStyle name="_Book1" xfId="1" xr:uid="{00000000-0005-0000-0000-000000000000}"/>
    <cellStyle name="_Book1_읍면동" xfId="2" xr:uid="{00000000-0005-0000-0000-000001000000}"/>
    <cellStyle name="_Sheet1" xfId="3" xr:uid="{00000000-0005-0000-0000-000002000000}"/>
    <cellStyle name="_기초급여 집행실적 월보서식" xfId="4" xr:uid="{00000000-0005-0000-0000-000003000000}"/>
    <cellStyle name="_보건소" xfId="5" xr:uid="{00000000-0005-0000-0000-000004000000}"/>
    <cellStyle name="_보건소통계연보(예방접종)-08년(1)(1)" xfId="6" xr:uid="{00000000-0005-0000-0000-000005000000}"/>
    <cellStyle name="_읍면동" xfId="7" xr:uid="{00000000-0005-0000-0000-000006000000}"/>
    <cellStyle name="¤@?e_TEST-1 " xfId="8" xr:uid="{00000000-0005-0000-0000-000007000000}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A¨­￠￢￠O [0]_INQUIRY ￠?￥i¨u¡AAⓒ￢Aⓒª " xfId="27" xr:uid="{00000000-0005-0000-0000-00001A000000}"/>
    <cellStyle name="A¨­￠￢￠O_INQUIRY ￠?￥i¨u¡AAⓒ￢Aⓒª " xfId="28" xr:uid="{00000000-0005-0000-0000-00001B000000}"/>
    <cellStyle name="A¨­￠ᑜ￠O_INQUIRY ￠?￥i¨u¡AAⓒ￢Aⓒª " xfId="29" xr:uid="{00000000-0005-0000-0000-00001C000000}"/>
    <cellStyle name="AeE­ [0]_AMT " xfId="30" xr:uid="{00000000-0005-0000-0000-00001D000000}"/>
    <cellStyle name="AeE­_AMT " xfId="31" xr:uid="{00000000-0005-0000-0000-00001E000000}"/>
    <cellStyle name="AeE¡ⓒ [0]_INQUIRY ￠?￥i¨u¡AAⓒ￢Aⓒª " xfId="32" xr:uid="{00000000-0005-0000-0000-00001F000000}"/>
    <cellStyle name="AeE¡ⓒ_INQUIRY ￠?￥i¨u¡AAⓒ￢Aⓒª " xfId="33" xr:uid="{00000000-0005-0000-0000-000020000000}"/>
    <cellStyle name="AÞ¸¶ [0]_AN°y(1.25) " xfId="34" xr:uid="{00000000-0005-0000-0000-000021000000}"/>
    <cellStyle name="AÞ¸¶_AN°y(1.25) " xfId="35" xr:uid="{00000000-0005-0000-0000-000022000000}"/>
    <cellStyle name="C¡IA¨ª_¡ic¨u¡A¨￢I¨￢¡Æ AN¡Æe " xfId="36" xr:uid="{00000000-0005-0000-0000-000023000000}"/>
    <cellStyle name="C￥AØ_¿μ¾÷CoE² " xfId="37" xr:uid="{00000000-0005-0000-0000-000024000000}"/>
    <cellStyle name="Calc Currency (0)" xfId="38" xr:uid="{00000000-0005-0000-0000-000025000000}"/>
    <cellStyle name="Calc Currency (0) 2" xfId="39" xr:uid="{00000000-0005-0000-0000-000026000000}"/>
    <cellStyle name="Comma [0]_ SG&amp;A Bridge " xfId="40" xr:uid="{00000000-0005-0000-0000-000027000000}"/>
    <cellStyle name="Comma_ SG&amp;A Bridge " xfId="41" xr:uid="{00000000-0005-0000-0000-000028000000}"/>
    <cellStyle name="Comma0" xfId="42" xr:uid="{00000000-0005-0000-0000-000029000000}"/>
    <cellStyle name="Curren?_x0012_퐀_x0017_?" xfId="43" xr:uid="{00000000-0005-0000-0000-00002A000000}"/>
    <cellStyle name="Currency [0]_ SG&amp;A Bridge " xfId="44" xr:uid="{00000000-0005-0000-0000-00002B000000}"/>
    <cellStyle name="Currency_ SG&amp;A Bridge " xfId="45" xr:uid="{00000000-0005-0000-0000-00002C000000}"/>
    <cellStyle name="Currency0" xfId="46" xr:uid="{00000000-0005-0000-0000-00002D000000}"/>
    <cellStyle name="Currency0 2" xfId="47" xr:uid="{00000000-0005-0000-0000-00002E000000}"/>
    <cellStyle name="Date" xfId="48" xr:uid="{00000000-0005-0000-0000-00002F000000}"/>
    <cellStyle name="Fixed" xfId="49" xr:uid="{00000000-0005-0000-0000-000030000000}"/>
    <cellStyle name="Header1" xfId="50" xr:uid="{00000000-0005-0000-0000-000031000000}"/>
    <cellStyle name="Header2" xfId="51" xr:uid="{00000000-0005-0000-0000-000032000000}"/>
    <cellStyle name="Heading 1" xfId="52" xr:uid="{00000000-0005-0000-0000-000033000000}"/>
    <cellStyle name="Heading 2" xfId="53" xr:uid="{00000000-0005-0000-0000-000034000000}"/>
    <cellStyle name="Normal_ SG&amp;A Bridge " xfId="54" xr:uid="{00000000-0005-0000-0000-000035000000}"/>
    <cellStyle name="Percent [2]" xfId="55" xr:uid="{00000000-0005-0000-0000-000036000000}"/>
    <cellStyle name="subhead" xfId="56" xr:uid="{00000000-0005-0000-0000-000037000000}"/>
    <cellStyle name="Total" xfId="57" xr:uid="{00000000-0005-0000-0000-000038000000}"/>
    <cellStyle name="강조색1" xfId="58" builtinId="29" customBuiltin="1"/>
    <cellStyle name="강조색2" xfId="59" builtinId="33" customBuiltin="1"/>
    <cellStyle name="강조색3" xfId="60" builtinId="37" customBuiltin="1"/>
    <cellStyle name="강조색4" xfId="61" builtinId="41" customBuiltin="1"/>
    <cellStyle name="강조색5" xfId="62" builtinId="45" customBuiltin="1"/>
    <cellStyle name="강조색6" xfId="63" builtinId="49" customBuiltin="1"/>
    <cellStyle name="경고문" xfId="64" builtinId="11" customBuiltin="1"/>
    <cellStyle name="계산" xfId="65" builtinId="22" customBuiltin="1"/>
    <cellStyle name="咬訌裝?INCOM1" xfId="66" xr:uid="{00000000-0005-0000-0000-000041000000}"/>
    <cellStyle name="咬訌裝?INCOM10" xfId="67" xr:uid="{00000000-0005-0000-0000-000042000000}"/>
    <cellStyle name="咬訌裝?INCOM2" xfId="68" xr:uid="{00000000-0005-0000-0000-000043000000}"/>
    <cellStyle name="咬訌裝?INCOM3" xfId="69" xr:uid="{00000000-0005-0000-0000-000044000000}"/>
    <cellStyle name="咬訌裝?INCOM4" xfId="70" xr:uid="{00000000-0005-0000-0000-000045000000}"/>
    <cellStyle name="咬訌裝?INCOM5" xfId="71" xr:uid="{00000000-0005-0000-0000-000046000000}"/>
    <cellStyle name="咬訌裝?INCOM6" xfId="72" xr:uid="{00000000-0005-0000-0000-000047000000}"/>
    <cellStyle name="咬訌裝?INCOM7" xfId="73" xr:uid="{00000000-0005-0000-0000-000048000000}"/>
    <cellStyle name="咬訌裝?INCOM8" xfId="74" xr:uid="{00000000-0005-0000-0000-000049000000}"/>
    <cellStyle name="咬訌裝?INCOM9" xfId="75" xr:uid="{00000000-0005-0000-0000-00004A000000}"/>
    <cellStyle name="咬訌裝?PRIB11" xfId="76" xr:uid="{00000000-0005-0000-0000-00004B000000}"/>
    <cellStyle name="나쁨" xfId="77" builtinId="27" customBuiltin="1"/>
    <cellStyle name="똿뗦먛귟 [0.00]_PRODUCT DETAIL Q1" xfId="78" xr:uid="{00000000-0005-0000-0000-00004D000000}"/>
    <cellStyle name="똿뗦먛귟_PRODUCT DETAIL Q1" xfId="79" xr:uid="{00000000-0005-0000-0000-00004E000000}"/>
    <cellStyle name="메모" xfId="80" builtinId="10" customBuiltin="1"/>
    <cellStyle name="메모 2" xfId="81" xr:uid="{00000000-0005-0000-0000-000050000000}"/>
    <cellStyle name="믅됞 [0.00]_PRODUCT DETAIL Q1" xfId="82" xr:uid="{00000000-0005-0000-0000-000051000000}"/>
    <cellStyle name="믅됞_PRODUCT DETAIL Q1" xfId="83" xr:uid="{00000000-0005-0000-0000-000052000000}"/>
    <cellStyle name="보통" xfId="84" builtinId="28" customBuiltin="1"/>
    <cellStyle name="뷭?_BOOKSHIP" xfId="85" xr:uid="{00000000-0005-0000-0000-000054000000}"/>
    <cellStyle name="설명 텍스트" xfId="86" builtinId="53" customBuiltin="1"/>
    <cellStyle name="셀 확인" xfId="87" builtinId="23" customBuiltin="1"/>
    <cellStyle name="쉼표 [0]" xfId="88" builtinId="6"/>
    <cellStyle name="쉼표 [0] 2" xfId="89" xr:uid="{00000000-0005-0000-0000-000058000000}"/>
    <cellStyle name="쉼표 [0] 2 2" xfId="90" xr:uid="{00000000-0005-0000-0000-000059000000}"/>
    <cellStyle name="쉼표 [0] 3" xfId="91" xr:uid="{00000000-0005-0000-0000-00005A000000}"/>
    <cellStyle name="쉼표 [0] 5" xfId="224" xr:uid="{00000000-0005-0000-0000-00005B000000}"/>
    <cellStyle name="스타일 1" xfId="92" xr:uid="{00000000-0005-0000-0000-00005C000000}"/>
    <cellStyle name="안건회계법인" xfId="93" xr:uid="{00000000-0005-0000-0000-00005D000000}"/>
    <cellStyle name="연결된 셀" xfId="94" builtinId="24" customBuiltin="1"/>
    <cellStyle name="요약" xfId="95" builtinId="25" customBuiltin="1"/>
    <cellStyle name="입력" xfId="96" builtinId="20" customBuiltin="1"/>
    <cellStyle name="제목" xfId="97" builtinId="15" customBuiltin="1"/>
    <cellStyle name="제목 1" xfId="98" builtinId="16" customBuiltin="1"/>
    <cellStyle name="제목 2" xfId="99" builtinId="17" customBuiltin="1"/>
    <cellStyle name="제목 3" xfId="100" builtinId="18" customBuiltin="1"/>
    <cellStyle name="제목 4" xfId="101" builtinId="19" customBuiltin="1"/>
    <cellStyle name="좋음" xfId="102" builtinId="26" customBuiltin="1"/>
    <cellStyle name="출력" xfId="103" builtinId="21" customBuiltin="1"/>
    <cellStyle name="콤마 [0]" xfId="104" xr:uid="{00000000-0005-0000-0000-000068000000}"/>
    <cellStyle name="콤마 [0] 2" xfId="105" xr:uid="{00000000-0005-0000-0000-000069000000}"/>
    <cellStyle name="콤마 [0]_ 견적기준 FLOW " xfId="106" xr:uid="{00000000-0005-0000-0000-00006A000000}"/>
    <cellStyle name="콤마 [0]_해안선및도서" xfId="107" xr:uid="{00000000-0005-0000-0000-00006B000000}"/>
    <cellStyle name="콤마_ 견적기준 FLOW " xfId="108" xr:uid="{00000000-0005-0000-0000-00006C000000}"/>
    <cellStyle name="표준" xfId="0" builtinId="0"/>
    <cellStyle name="표준 10" xfId="109" xr:uid="{00000000-0005-0000-0000-00006E000000}"/>
    <cellStyle name="표준 11" xfId="110" xr:uid="{00000000-0005-0000-0000-00006F000000}"/>
    <cellStyle name="표준 11 2" xfId="111" xr:uid="{00000000-0005-0000-0000-000070000000}"/>
    <cellStyle name="표준 12" xfId="112" xr:uid="{00000000-0005-0000-0000-000071000000}"/>
    <cellStyle name="표준 12 2" xfId="113" xr:uid="{00000000-0005-0000-0000-000072000000}"/>
    <cellStyle name="표준 13" xfId="114" xr:uid="{00000000-0005-0000-0000-000073000000}"/>
    <cellStyle name="표준 13 2" xfId="115" xr:uid="{00000000-0005-0000-0000-000074000000}"/>
    <cellStyle name="표준 14" xfId="116" xr:uid="{00000000-0005-0000-0000-000075000000}"/>
    <cellStyle name="표준 14 2" xfId="117" xr:uid="{00000000-0005-0000-0000-000076000000}"/>
    <cellStyle name="표준 15" xfId="118" xr:uid="{00000000-0005-0000-0000-000077000000}"/>
    <cellStyle name="표준 15 2" xfId="119" xr:uid="{00000000-0005-0000-0000-000078000000}"/>
    <cellStyle name="표준 16" xfId="120" xr:uid="{00000000-0005-0000-0000-000079000000}"/>
    <cellStyle name="표준 16 2" xfId="121" xr:uid="{00000000-0005-0000-0000-00007A000000}"/>
    <cellStyle name="표준 17" xfId="122" xr:uid="{00000000-0005-0000-0000-00007B000000}"/>
    <cellStyle name="표준 17 2" xfId="123" xr:uid="{00000000-0005-0000-0000-00007C000000}"/>
    <cellStyle name="표준 18" xfId="124" xr:uid="{00000000-0005-0000-0000-00007D000000}"/>
    <cellStyle name="표준 18 2" xfId="125" xr:uid="{00000000-0005-0000-0000-00007E000000}"/>
    <cellStyle name="표준 19" xfId="126" xr:uid="{00000000-0005-0000-0000-00007F000000}"/>
    <cellStyle name="표준 19 2" xfId="127" xr:uid="{00000000-0005-0000-0000-000080000000}"/>
    <cellStyle name="표준 2" xfId="128" xr:uid="{00000000-0005-0000-0000-000081000000}"/>
    <cellStyle name="표준 2 3" xfId="129" xr:uid="{00000000-0005-0000-0000-000082000000}"/>
    <cellStyle name="표준 20" xfId="130" xr:uid="{00000000-0005-0000-0000-000083000000}"/>
    <cellStyle name="표준 20 2" xfId="131" xr:uid="{00000000-0005-0000-0000-000084000000}"/>
    <cellStyle name="표준 21" xfId="132" xr:uid="{00000000-0005-0000-0000-000085000000}"/>
    <cellStyle name="표준 21 2" xfId="133" xr:uid="{00000000-0005-0000-0000-000086000000}"/>
    <cellStyle name="표준 22" xfId="134" xr:uid="{00000000-0005-0000-0000-000087000000}"/>
    <cellStyle name="표준 23" xfId="135" xr:uid="{00000000-0005-0000-0000-000088000000}"/>
    <cellStyle name="표준 23 2" xfId="136" xr:uid="{00000000-0005-0000-0000-000089000000}"/>
    <cellStyle name="표준 24" xfId="137" xr:uid="{00000000-0005-0000-0000-00008A000000}"/>
    <cellStyle name="표준 25" xfId="138" xr:uid="{00000000-0005-0000-0000-00008B000000}"/>
    <cellStyle name="표준 25 2" xfId="139" xr:uid="{00000000-0005-0000-0000-00008C000000}"/>
    <cellStyle name="표준 26" xfId="140" xr:uid="{00000000-0005-0000-0000-00008D000000}"/>
    <cellStyle name="표준 27" xfId="141" xr:uid="{00000000-0005-0000-0000-00008E000000}"/>
    <cellStyle name="표준 27 2" xfId="142" xr:uid="{00000000-0005-0000-0000-00008F000000}"/>
    <cellStyle name="표준 28" xfId="143" xr:uid="{00000000-0005-0000-0000-000090000000}"/>
    <cellStyle name="표준 28 2" xfId="144" xr:uid="{00000000-0005-0000-0000-000091000000}"/>
    <cellStyle name="표준 29" xfId="145" xr:uid="{00000000-0005-0000-0000-000092000000}"/>
    <cellStyle name="표준 29 2" xfId="146" xr:uid="{00000000-0005-0000-0000-000093000000}"/>
    <cellStyle name="표준 3" xfId="147" xr:uid="{00000000-0005-0000-0000-000094000000}"/>
    <cellStyle name="표준 3 2" xfId="148" xr:uid="{00000000-0005-0000-0000-000095000000}"/>
    <cellStyle name="표준 30" xfId="149" xr:uid="{00000000-0005-0000-0000-000096000000}"/>
    <cellStyle name="표준 30 2" xfId="150" xr:uid="{00000000-0005-0000-0000-000097000000}"/>
    <cellStyle name="표준 31" xfId="151" xr:uid="{00000000-0005-0000-0000-000098000000}"/>
    <cellStyle name="표준 31 2" xfId="152" xr:uid="{00000000-0005-0000-0000-000099000000}"/>
    <cellStyle name="표준 32" xfId="153" xr:uid="{00000000-0005-0000-0000-00009A000000}"/>
    <cellStyle name="표준 32 2" xfId="154" xr:uid="{00000000-0005-0000-0000-00009B000000}"/>
    <cellStyle name="표준 33" xfId="155" xr:uid="{00000000-0005-0000-0000-00009C000000}"/>
    <cellStyle name="표준 33 2" xfId="156" xr:uid="{00000000-0005-0000-0000-00009D000000}"/>
    <cellStyle name="표준 34" xfId="157" xr:uid="{00000000-0005-0000-0000-00009E000000}"/>
    <cellStyle name="표준 34 2" xfId="158" xr:uid="{00000000-0005-0000-0000-00009F000000}"/>
    <cellStyle name="표준 35" xfId="159" xr:uid="{00000000-0005-0000-0000-0000A0000000}"/>
    <cellStyle name="표준 35 2" xfId="160" xr:uid="{00000000-0005-0000-0000-0000A1000000}"/>
    <cellStyle name="표준 36" xfId="161" xr:uid="{00000000-0005-0000-0000-0000A2000000}"/>
    <cellStyle name="표준 36 2" xfId="162" xr:uid="{00000000-0005-0000-0000-0000A3000000}"/>
    <cellStyle name="표준 37" xfId="163" xr:uid="{00000000-0005-0000-0000-0000A4000000}"/>
    <cellStyle name="표준 37 2" xfId="164" xr:uid="{00000000-0005-0000-0000-0000A5000000}"/>
    <cellStyle name="표준 38" xfId="165" xr:uid="{00000000-0005-0000-0000-0000A6000000}"/>
    <cellStyle name="표준 38 2" xfId="166" xr:uid="{00000000-0005-0000-0000-0000A7000000}"/>
    <cellStyle name="표준 39" xfId="167" xr:uid="{00000000-0005-0000-0000-0000A8000000}"/>
    <cellStyle name="표준 39 2" xfId="168" xr:uid="{00000000-0005-0000-0000-0000A9000000}"/>
    <cellStyle name="표준 4" xfId="169" xr:uid="{00000000-0005-0000-0000-0000AA000000}"/>
    <cellStyle name="표준 40" xfId="170" xr:uid="{00000000-0005-0000-0000-0000AB000000}"/>
    <cellStyle name="표준 40 2" xfId="171" xr:uid="{00000000-0005-0000-0000-0000AC000000}"/>
    <cellStyle name="표준 41" xfId="172" xr:uid="{00000000-0005-0000-0000-0000AD000000}"/>
    <cellStyle name="표준 41 2" xfId="173" xr:uid="{00000000-0005-0000-0000-0000AE000000}"/>
    <cellStyle name="표준 42" xfId="174" xr:uid="{00000000-0005-0000-0000-0000AF000000}"/>
    <cellStyle name="표준 42 2" xfId="175" xr:uid="{00000000-0005-0000-0000-0000B0000000}"/>
    <cellStyle name="표준 43" xfId="176" xr:uid="{00000000-0005-0000-0000-0000B1000000}"/>
    <cellStyle name="표준 43 2" xfId="177" xr:uid="{00000000-0005-0000-0000-0000B2000000}"/>
    <cellStyle name="표준 44" xfId="178" xr:uid="{00000000-0005-0000-0000-0000B3000000}"/>
    <cellStyle name="표준 45" xfId="179" xr:uid="{00000000-0005-0000-0000-0000B4000000}"/>
    <cellStyle name="표준 46" xfId="180" xr:uid="{00000000-0005-0000-0000-0000B5000000}"/>
    <cellStyle name="표준 47" xfId="181" xr:uid="{00000000-0005-0000-0000-0000B6000000}"/>
    <cellStyle name="표준 48" xfId="182" xr:uid="{00000000-0005-0000-0000-0000B7000000}"/>
    <cellStyle name="표준 49" xfId="183" xr:uid="{00000000-0005-0000-0000-0000B8000000}"/>
    <cellStyle name="표준 5" xfId="184" xr:uid="{00000000-0005-0000-0000-0000B9000000}"/>
    <cellStyle name="표준 50" xfId="185" xr:uid="{00000000-0005-0000-0000-0000BA000000}"/>
    <cellStyle name="표준 51" xfId="186" xr:uid="{00000000-0005-0000-0000-0000BB000000}"/>
    <cellStyle name="표준 52" xfId="187" xr:uid="{00000000-0005-0000-0000-0000BC000000}"/>
    <cellStyle name="표준 53" xfId="188" xr:uid="{00000000-0005-0000-0000-0000BD000000}"/>
    <cellStyle name="표준 54" xfId="189" xr:uid="{00000000-0005-0000-0000-0000BE000000}"/>
    <cellStyle name="표준 55" xfId="190" xr:uid="{00000000-0005-0000-0000-0000BF000000}"/>
    <cellStyle name="표준 56" xfId="191" xr:uid="{00000000-0005-0000-0000-0000C0000000}"/>
    <cellStyle name="표준 57" xfId="192" xr:uid="{00000000-0005-0000-0000-0000C1000000}"/>
    <cellStyle name="표준 58" xfId="193" xr:uid="{00000000-0005-0000-0000-0000C2000000}"/>
    <cellStyle name="표준 59" xfId="194" xr:uid="{00000000-0005-0000-0000-0000C3000000}"/>
    <cellStyle name="표준 6" xfId="195" xr:uid="{00000000-0005-0000-0000-0000C4000000}"/>
    <cellStyle name="표준 60" xfId="196" xr:uid="{00000000-0005-0000-0000-0000C5000000}"/>
    <cellStyle name="표준 61" xfId="197" xr:uid="{00000000-0005-0000-0000-0000C6000000}"/>
    <cellStyle name="표준 62" xfId="198" xr:uid="{00000000-0005-0000-0000-0000C7000000}"/>
    <cellStyle name="표준 63" xfId="199" xr:uid="{00000000-0005-0000-0000-0000C8000000}"/>
    <cellStyle name="표준 64" xfId="200" xr:uid="{00000000-0005-0000-0000-0000C9000000}"/>
    <cellStyle name="표준 65" xfId="201" xr:uid="{00000000-0005-0000-0000-0000CA000000}"/>
    <cellStyle name="표준 66" xfId="202" xr:uid="{00000000-0005-0000-0000-0000CB000000}"/>
    <cellStyle name="표준 67" xfId="203" xr:uid="{00000000-0005-0000-0000-0000CC000000}"/>
    <cellStyle name="표준 68" xfId="204" xr:uid="{00000000-0005-0000-0000-0000CD000000}"/>
    <cellStyle name="표준 69" xfId="205" xr:uid="{00000000-0005-0000-0000-0000CE000000}"/>
    <cellStyle name="표준 7" xfId="206" xr:uid="{00000000-0005-0000-0000-0000CF000000}"/>
    <cellStyle name="표준 70" xfId="207" xr:uid="{00000000-0005-0000-0000-0000D0000000}"/>
    <cellStyle name="표준 71" xfId="208" xr:uid="{00000000-0005-0000-0000-0000D1000000}"/>
    <cellStyle name="표준 72" xfId="209" xr:uid="{00000000-0005-0000-0000-0000D2000000}"/>
    <cellStyle name="표준 75" xfId="210" xr:uid="{00000000-0005-0000-0000-0000D3000000}"/>
    <cellStyle name="표준 76" xfId="211" xr:uid="{00000000-0005-0000-0000-0000D4000000}"/>
    <cellStyle name="표준 78" xfId="212" xr:uid="{00000000-0005-0000-0000-0000D5000000}"/>
    <cellStyle name="표준 79" xfId="213" xr:uid="{00000000-0005-0000-0000-0000D6000000}"/>
    <cellStyle name="표준 8" xfId="214" xr:uid="{00000000-0005-0000-0000-0000D7000000}"/>
    <cellStyle name="표준 80" xfId="215" xr:uid="{00000000-0005-0000-0000-0000D8000000}"/>
    <cellStyle name="표준 81" xfId="216" xr:uid="{00000000-0005-0000-0000-0000D9000000}"/>
    <cellStyle name="표준 82" xfId="217" xr:uid="{00000000-0005-0000-0000-0000DA000000}"/>
    <cellStyle name="표준 83" xfId="218" xr:uid="{00000000-0005-0000-0000-0000DB000000}"/>
    <cellStyle name="표준 9" xfId="219" xr:uid="{00000000-0005-0000-0000-0000DC000000}"/>
    <cellStyle name="표준_122사회보장" xfId="220" xr:uid="{00000000-0005-0000-0000-0000DD000000}"/>
    <cellStyle name="표준_복지정책" xfId="221" xr:uid="{00000000-0005-0000-0000-0000DE000000}"/>
    <cellStyle name="표준_통계표변경양식_복지정책과" xfId="222" xr:uid="{00000000-0005-0000-0000-0000DF000000}"/>
    <cellStyle name="하이퍼링크 3" xfId="223" xr:uid="{00000000-0005-0000-0000-0000E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08000" tIns="108000" rIns="108000" bIns="1080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08000" tIns="108000" rIns="108000" bIns="1080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view="pageBreakPreview" zoomScaleNormal="100" workbookViewId="0"/>
  </sheetViews>
  <sheetFormatPr defaultRowHeight="11.25"/>
  <cols>
    <col min="1" max="1" width="9" style="25"/>
    <col min="2" max="2" width="11.75" style="25" customWidth="1"/>
    <col min="3" max="4" width="12.625" style="25" customWidth="1"/>
    <col min="5" max="6" width="21.75" style="25" customWidth="1"/>
    <col min="7" max="7" width="2.625" style="25" customWidth="1"/>
    <col min="8" max="10" width="19.625" style="25" customWidth="1"/>
    <col min="11" max="16384" width="9" style="25"/>
  </cols>
  <sheetData>
    <row r="1" spans="1:12" s="4" customFormat="1" ht="18" customHeight="1">
      <c r="A1" s="28" t="s">
        <v>384</v>
      </c>
      <c r="B1" s="28"/>
      <c r="C1" s="28"/>
      <c r="D1" s="28"/>
      <c r="E1" s="28"/>
      <c r="F1" s="28"/>
      <c r="G1" s="28"/>
      <c r="H1" s="28"/>
      <c r="I1" s="28"/>
      <c r="J1" s="28"/>
      <c r="K1" s="29" t="s">
        <v>184</v>
      </c>
    </row>
    <row r="2" spans="1:12" s="4" customFormat="1" ht="9.9499999999999993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7"/>
    </row>
    <row r="3" spans="1:12" s="565" customFormat="1" ht="31.5">
      <c r="A3" s="730" t="s">
        <v>203</v>
      </c>
      <c r="B3" s="730"/>
      <c r="C3" s="730"/>
      <c r="D3" s="730"/>
      <c r="E3" s="730"/>
      <c r="F3" s="730"/>
      <c r="G3" s="532"/>
      <c r="H3" s="731" t="s">
        <v>566</v>
      </c>
      <c r="I3" s="731"/>
      <c r="J3" s="731"/>
      <c r="K3" s="731"/>
    </row>
    <row r="4" spans="1:12" s="557" customFormat="1" ht="9.9499999999999993" customHeight="1">
      <c r="A4" s="247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566"/>
    </row>
    <row r="5" spans="1:12" s="20" customFormat="1" ht="17.25" thickBot="1">
      <c r="A5" s="286" t="s">
        <v>107</v>
      </c>
      <c r="B5" s="286"/>
      <c r="C5" s="286"/>
      <c r="D5" s="286"/>
      <c r="E5" s="286"/>
      <c r="F5" s="286"/>
      <c r="G5" s="247"/>
      <c r="H5" s="286"/>
      <c r="I5" s="286"/>
      <c r="J5" s="286"/>
      <c r="K5" s="556" t="s">
        <v>494</v>
      </c>
    </row>
    <row r="6" spans="1:12" s="22" customFormat="1" ht="32.25" customHeight="1" thickTop="1">
      <c r="A6" s="726" t="s">
        <v>488</v>
      </c>
      <c r="B6" s="732" t="s">
        <v>575</v>
      </c>
      <c r="C6" s="733"/>
      <c r="D6" s="734"/>
      <c r="E6" s="725" t="s">
        <v>576</v>
      </c>
      <c r="F6" s="725"/>
      <c r="G6" s="247"/>
      <c r="H6" s="559" t="s">
        <v>108</v>
      </c>
      <c r="I6" s="559" t="s">
        <v>109</v>
      </c>
      <c r="J6" s="560" t="s">
        <v>110</v>
      </c>
      <c r="K6" s="728" t="s">
        <v>489</v>
      </c>
    </row>
    <row r="7" spans="1:12" s="22" customFormat="1" ht="23.25" customHeight="1">
      <c r="A7" s="727"/>
      <c r="B7" s="561"/>
      <c r="C7" s="562" t="s">
        <v>142</v>
      </c>
      <c r="D7" s="562" t="s">
        <v>143</v>
      </c>
      <c r="E7" s="562" t="s">
        <v>111</v>
      </c>
      <c r="F7" s="562" t="s">
        <v>112</v>
      </c>
      <c r="G7" s="247"/>
      <c r="H7" s="561" t="s">
        <v>493</v>
      </c>
      <c r="I7" s="561" t="s">
        <v>113</v>
      </c>
      <c r="J7" s="234" t="s">
        <v>170</v>
      </c>
      <c r="K7" s="729"/>
    </row>
    <row r="8" spans="1:12" s="22" customFormat="1" ht="23.25" customHeight="1">
      <c r="A8" s="727"/>
      <c r="B8" s="563"/>
      <c r="C8" s="563" t="s">
        <v>144</v>
      </c>
      <c r="D8" s="563" t="s">
        <v>145</v>
      </c>
      <c r="E8" s="563" t="s">
        <v>114</v>
      </c>
      <c r="F8" s="563" t="s">
        <v>115</v>
      </c>
      <c r="G8" s="247"/>
      <c r="H8" s="563" t="s">
        <v>116</v>
      </c>
      <c r="I8" s="563" t="s">
        <v>116</v>
      </c>
      <c r="J8" s="564" t="s">
        <v>171</v>
      </c>
      <c r="K8" s="729"/>
    </row>
    <row r="9" spans="1:12" ht="4.5" customHeight="1">
      <c r="A9" s="34"/>
      <c r="B9" s="35"/>
      <c r="C9" s="35"/>
      <c r="D9" s="35"/>
      <c r="E9" s="35"/>
      <c r="F9" s="35"/>
      <c r="G9" s="30"/>
      <c r="H9" s="35"/>
      <c r="I9" s="35"/>
      <c r="J9" s="35"/>
      <c r="K9" s="36"/>
    </row>
    <row r="10" spans="1:12" ht="47.25" customHeight="1">
      <c r="A10" s="136">
        <v>2019</v>
      </c>
      <c r="B10" s="137">
        <v>266567</v>
      </c>
      <c r="C10" s="134">
        <v>152376</v>
      </c>
      <c r="D10" s="134">
        <v>114191</v>
      </c>
      <c r="E10" s="137">
        <v>22996</v>
      </c>
      <c r="F10" s="137">
        <v>171771</v>
      </c>
      <c r="G10" s="137"/>
      <c r="H10" s="137">
        <v>87195</v>
      </c>
      <c r="I10" s="137">
        <v>3648</v>
      </c>
      <c r="J10" s="137">
        <v>3953</v>
      </c>
      <c r="K10" s="86">
        <v>2019</v>
      </c>
    </row>
    <row r="11" spans="1:12" ht="47.25" customHeight="1">
      <c r="A11" s="136">
        <v>2020</v>
      </c>
      <c r="B11" s="137">
        <v>268827</v>
      </c>
      <c r="C11" s="134">
        <v>152390</v>
      </c>
      <c r="D11" s="134">
        <v>116437</v>
      </c>
      <c r="E11" s="137">
        <v>24397</v>
      </c>
      <c r="F11" s="137">
        <v>175190</v>
      </c>
      <c r="G11" s="137"/>
      <c r="H11" s="137">
        <v>84669</v>
      </c>
      <c r="I11" s="137">
        <v>3945</v>
      </c>
      <c r="J11" s="137">
        <v>5023</v>
      </c>
      <c r="K11" s="86">
        <v>2020</v>
      </c>
    </row>
    <row r="12" spans="1:12" s="1" customFormat="1" ht="47.25" customHeight="1">
      <c r="A12" s="37">
        <v>2021</v>
      </c>
      <c r="B12" s="38">
        <v>277364</v>
      </c>
      <c r="C12" s="39">
        <v>157120</v>
      </c>
      <c r="D12" s="39">
        <v>120244</v>
      </c>
      <c r="E12" s="38">
        <v>25682</v>
      </c>
      <c r="F12" s="38">
        <v>181726</v>
      </c>
      <c r="G12" s="38"/>
      <c r="H12" s="38">
        <v>85531</v>
      </c>
      <c r="I12" s="38">
        <v>4312</v>
      </c>
      <c r="J12" s="38">
        <v>5795</v>
      </c>
      <c r="K12" s="40">
        <v>2021</v>
      </c>
    </row>
    <row r="13" spans="1:12" s="1" customFormat="1" ht="47.25" customHeight="1">
      <c r="A13" s="37">
        <v>2022</v>
      </c>
      <c r="B13" s="38">
        <v>282958</v>
      </c>
      <c r="C13" s="39">
        <v>161445</v>
      </c>
      <c r="D13" s="39">
        <v>121513</v>
      </c>
      <c r="E13" s="38">
        <v>26567</v>
      </c>
      <c r="F13" s="38">
        <v>186180</v>
      </c>
      <c r="G13" s="38"/>
      <c r="H13" s="38">
        <v>87690</v>
      </c>
      <c r="I13" s="38">
        <v>3998</v>
      </c>
      <c r="J13" s="38">
        <v>5090</v>
      </c>
      <c r="K13" s="40">
        <v>2022</v>
      </c>
    </row>
    <row r="14" spans="1:12" s="26" customFormat="1" ht="47.25" customHeight="1">
      <c r="A14" s="41">
        <v>2023</v>
      </c>
      <c r="B14" s="42">
        <f>SUM(C14:D14)</f>
        <v>282686</v>
      </c>
      <c r="C14" s="43">
        <v>161209</v>
      </c>
      <c r="D14" s="43">
        <v>121477</v>
      </c>
      <c r="E14" s="42">
        <v>27802</v>
      </c>
      <c r="F14" s="42">
        <v>185589</v>
      </c>
      <c r="G14" s="42"/>
      <c r="H14" s="42">
        <v>87934</v>
      </c>
      <c r="I14" s="42">
        <v>3633</v>
      </c>
      <c r="J14" s="42">
        <v>5530</v>
      </c>
      <c r="K14" s="44">
        <v>2023</v>
      </c>
    </row>
    <row r="15" spans="1:12" ht="7.5" customHeight="1" thickBot="1">
      <c r="A15" s="45"/>
      <c r="B15" s="35"/>
      <c r="C15" s="35"/>
      <c r="D15" s="35"/>
      <c r="E15" s="35"/>
      <c r="F15" s="35"/>
      <c r="G15" s="30"/>
      <c r="H15" s="35"/>
      <c r="I15" s="35"/>
      <c r="J15" s="35"/>
      <c r="K15" s="36"/>
    </row>
    <row r="16" spans="1:12" ht="21" customHeight="1" thickTop="1">
      <c r="A16" s="46" t="s">
        <v>495</v>
      </c>
      <c r="B16" s="46"/>
      <c r="C16" s="46"/>
      <c r="D16" s="46"/>
      <c r="E16" s="46"/>
      <c r="F16" s="46"/>
      <c r="G16" s="567"/>
      <c r="H16" s="46" t="s">
        <v>117</v>
      </c>
      <c r="I16" s="46"/>
      <c r="J16" s="46"/>
      <c r="K16" s="46"/>
    </row>
    <row r="17" spans="1:11" ht="20.25" customHeight="1">
      <c r="A17" s="35" t="s">
        <v>172</v>
      </c>
      <c r="B17" s="35"/>
      <c r="C17" s="35"/>
      <c r="D17" s="35"/>
      <c r="E17" s="35"/>
      <c r="F17" s="35"/>
      <c r="G17" s="35"/>
      <c r="H17" s="724" t="s">
        <v>577</v>
      </c>
      <c r="I17" s="724"/>
      <c r="J17" s="724"/>
      <c r="K17" s="724"/>
    </row>
  </sheetData>
  <mergeCells count="7">
    <mergeCell ref="H17:K17"/>
    <mergeCell ref="E6:F6"/>
    <mergeCell ref="A6:A8"/>
    <mergeCell ref="K6:K8"/>
    <mergeCell ref="A3:F3"/>
    <mergeCell ref="H3:K3"/>
    <mergeCell ref="B6:D6"/>
  </mergeCells>
  <phoneticPr fontId="2" type="noConversion"/>
  <pageMargins left="0.39370078740157483" right="0.39370078740157483" top="0.51181102362204722" bottom="0.39370078740157483" header="0.19685039370078741" footer="0.19685039370078741"/>
  <pageSetup paperSize="8" scale="95" orientation="landscape" horizontalDpi="300" verticalDpi="300" r:id="rId1"/>
  <headerFooter alignWithMargins="0"/>
  <ignoredErrors>
    <ignoredError sqref="B14" formulaRange="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2"/>
  <dimension ref="A1:AL33"/>
  <sheetViews>
    <sheetView showZeros="0" view="pageBreakPreview" zoomScale="80" zoomScaleNormal="100" zoomScaleSheetLayoutView="80" workbookViewId="0"/>
  </sheetViews>
  <sheetFormatPr defaultRowHeight="11.25"/>
  <cols>
    <col min="1" max="1" width="8.5" style="1" customWidth="1"/>
    <col min="2" max="9" width="10.625" style="1" customWidth="1"/>
    <col min="10" max="10" width="3.625" style="1" customWidth="1"/>
    <col min="11" max="12" width="10.625" style="1" customWidth="1"/>
    <col min="13" max="13" width="9.625" style="1" customWidth="1"/>
    <col min="14" max="16" width="9.625" style="3" customWidth="1"/>
    <col min="17" max="37" width="9.625" style="1" customWidth="1"/>
    <col min="38" max="38" width="12.5" style="4" customWidth="1"/>
    <col min="39" max="39" width="7.125" style="4" customWidth="1"/>
    <col min="40" max="16384" width="9" style="4"/>
  </cols>
  <sheetData>
    <row r="1" spans="1:38" ht="18" customHeight="1">
      <c r="A1" s="28" t="s">
        <v>383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14"/>
      <c r="O1" s="114"/>
      <c r="P1" s="114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14" t="s">
        <v>191</v>
      </c>
    </row>
    <row r="2" spans="1:38" ht="9.9499999999999993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14"/>
      <c r="O2" s="114"/>
      <c r="P2" s="114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69"/>
    </row>
    <row r="3" spans="1:38" s="5" customFormat="1" ht="34.5" customHeight="1">
      <c r="A3" s="879" t="s">
        <v>211</v>
      </c>
      <c r="B3" s="879"/>
      <c r="C3" s="879"/>
      <c r="D3" s="879"/>
      <c r="E3" s="879"/>
      <c r="F3" s="879"/>
      <c r="G3" s="879"/>
      <c r="H3" s="879"/>
      <c r="I3" s="879"/>
      <c r="J3" s="132"/>
      <c r="K3" s="751" t="s">
        <v>451</v>
      </c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</row>
    <row r="4" spans="1:38" s="6" customFormat="1" ht="9.9499999999999993" customHeight="1">
      <c r="A4" s="129"/>
      <c r="B4" s="30"/>
      <c r="C4" s="30"/>
      <c r="D4" s="30"/>
      <c r="E4" s="30"/>
      <c r="F4" s="30"/>
      <c r="G4" s="30"/>
      <c r="H4" s="129"/>
      <c r="I4" s="30"/>
      <c r="J4" s="81"/>
      <c r="K4" s="81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521</v>
      </c>
      <c r="AI4" s="30"/>
      <c r="AJ4" s="30"/>
      <c r="AK4" s="30"/>
      <c r="AL4" s="135"/>
    </row>
    <row r="5" spans="1:38" s="20" customFormat="1" ht="18.75" customHeight="1" thickBot="1">
      <c r="A5" s="253" t="s">
        <v>387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535"/>
      <c r="O5" s="535"/>
      <c r="P5" s="535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535" t="s">
        <v>169</v>
      </c>
    </row>
    <row r="6" spans="1:38" s="20" customFormat="1" ht="27" customHeight="1" thickTop="1">
      <c r="A6" s="893" t="s">
        <v>196</v>
      </c>
      <c r="B6" s="884" t="s">
        <v>452</v>
      </c>
      <c r="C6" s="884"/>
      <c r="D6" s="884"/>
      <c r="E6" s="884"/>
      <c r="F6" s="884"/>
      <c r="G6" s="884"/>
      <c r="H6" s="884"/>
      <c r="I6" s="884"/>
      <c r="J6" s="321"/>
      <c r="K6" s="897" t="s">
        <v>4</v>
      </c>
      <c r="L6" s="898"/>
      <c r="M6" s="903" t="s">
        <v>5</v>
      </c>
      <c r="N6" s="904"/>
      <c r="O6" s="904"/>
      <c r="P6" s="904"/>
      <c r="Q6" s="904"/>
      <c r="R6" s="904"/>
      <c r="S6" s="904"/>
      <c r="T6" s="904"/>
      <c r="U6" s="904"/>
      <c r="V6" s="904"/>
      <c r="W6" s="904"/>
      <c r="X6" s="904"/>
      <c r="Y6" s="904"/>
      <c r="Z6" s="904"/>
      <c r="AA6" s="904"/>
      <c r="AB6" s="904"/>
      <c r="AC6" s="904"/>
      <c r="AD6" s="904"/>
      <c r="AE6" s="904"/>
      <c r="AF6" s="904"/>
      <c r="AG6" s="904"/>
      <c r="AH6" s="904"/>
      <c r="AI6" s="904"/>
      <c r="AJ6" s="904"/>
      <c r="AK6" s="893"/>
      <c r="AL6" s="888" t="s">
        <v>119</v>
      </c>
    </row>
    <row r="7" spans="1:38" s="20" customFormat="1" ht="45.75" customHeight="1">
      <c r="A7" s="894"/>
      <c r="B7" s="900" t="s">
        <v>120</v>
      </c>
      <c r="C7" s="892"/>
      <c r="D7" s="891" t="s">
        <v>453</v>
      </c>
      <c r="E7" s="892"/>
      <c r="F7" s="891" t="s">
        <v>121</v>
      </c>
      <c r="G7" s="892"/>
      <c r="H7" s="891" t="s">
        <v>454</v>
      </c>
      <c r="I7" s="892"/>
      <c r="J7" s="321"/>
      <c r="K7" s="891" t="s">
        <v>455</v>
      </c>
      <c r="L7" s="892"/>
      <c r="M7" s="891" t="s">
        <v>120</v>
      </c>
      <c r="N7" s="900"/>
      <c r="O7" s="900"/>
      <c r="P7" s="900"/>
      <c r="Q7" s="902"/>
      <c r="R7" s="896" t="s">
        <v>523</v>
      </c>
      <c r="S7" s="896"/>
      <c r="T7" s="896"/>
      <c r="U7" s="896"/>
      <c r="V7" s="896"/>
      <c r="W7" s="896" t="s">
        <v>524</v>
      </c>
      <c r="X7" s="896"/>
      <c r="Y7" s="896"/>
      <c r="Z7" s="896"/>
      <c r="AA7" s="896"/>
      <c r="AB7" s="896" t="s">
        <v>525</v>
      </c>
      <c r="AC7" s="896"/>
      <c r="AD7" s="896"/>
      <c r="AE7" s="896"/>
      <c r="AF7" s="896"/>
      <c r="AG7" s="896" t="s">
        <v>526</v>
      </c>
      <c r="AH7" s="896"/>
      <c r="AI7" s="896"/>
      <c r="AJ7" s="896"/>
      <c r="AK7" s="896"/>
      <c r="AL7" s="889"/>
    </row>
    <row r="8" spans="1:38" s="20" customFormat="1" ht="54" customHeight="1">
      <c r="A8" s="895"/>
      <c r="B8" s="322" t="s">
        <v>456</v>
      </c>
      <c r="C8" s="323" t="s">
        <v>457</v>
      </c>
      <c r="D8" s="323" t="s">
        <v>456</v>
      </c>
      <c r="E8" s="323" t="s">
        <v>457</v>
      </c>
      <c r="F8" s="323" t="s">
        <v>456</v>
      </c>
      <c r="G8" s="323" t="s">
        <v>457</v>
      </c>
      <c r="H8" s="323" t="s">
        <v>456</v>
      </c>
      <c r="I8" s="323" t="s">
        <v>457</v>
      </c>
      <c r="J8" s="324"/>
      <c r="K8" s="323" t="s">
        <v>456</v>
      </c>
      <c r="L8" s="323" t="s">
        <v>457</v>
      </c>
      <c r="M8" s="591" t="s">
        <v>514</v>
      </c>
      <c r="N8" s="591" t="s">
        <v>516</v>
      </c>
      <c r="O8" s="591" t="s">
        <v>518</v>
      </c>
      <c r="P8" s="323" t="s">
        <v>580</v>
      </c>
      <c r="Q8" s="592" t="s">
        <v>520</v>
      </c>
      <c r="R8" s="593" t="s">
        <v>513</v>
      </c>
      <c r="S8" s="593" t="s">
        <v>515</v>
      </c>
      <c r="T8" s="593" t="s">
        <v>517</v>
      </c>
      <c r="U8" s="593" t="s">
        <v>522</v>
      </c>
      <c r="V8" s="593" t="s">
        <v>519</v>
      </c>
      <c r="W8" s="593" t="s">
        <v>513</v>
      </c>
      <c r="X8" s="593" t="s">
        <v>515</v>
      </c>
      <c r="Y8" s="593" t="s">
        <v>517</v>
      </c>
      <c r="Z8" s="593" t="s">
        <v>522</v>
      </c>
      <c r="AA8" s="593" t="s">
        <v>519</v>
      </c>
      <c r="AB8" s="593" t="s">
        <v>513</v>
      </c>
      <c r="AC8" s="593" t="s">
        <v>515</v>
      </c>
      <c r="AD8" s="593" t="s">
        <v>517</v>
      </c>
      <c r="AE8" s="593" t="s">
        <v>522</v>
      </c>
      <c r="AF8" s="593" t="s">
        <v>519</v>
      </c>
      <c r="AG8" s="593" t="s">
        <v>513</v>
      </c>
      <c r="AH8" s="593" t="s">
        <v>515</v>
      </c>
      <c r="AI8" s="593" t="s">
        <v>517</v>
      </c>
      <c r="AJ8" s="593" t="s">
        <v>522</v>
      </c>
      <c r="AK8" s="593" t="s">
        <v>519</v>
      </c>
      <c r="AL8" s="890"/>
    </row>
    <row r="9" spans="1:38" s="20" customFormat="1" ht="4.5" customHeight="1">
      <c r="A9" s="325"/>
      <c r="B9" s="326"/>
      <c r="C9" s="326"/>
      <c r="D9" s="326"/>
      <c r="E9" s="326"/>
      <c r="F9" s="326"/>
      <c r="G9" s="326"/>
      <c r="H9" s="326"/>
      <c r="I9" s="326"/>
      <c r="J9" s="327"/>
      <c r="K9" s="326"/>
      <c r="L9" s="326"/>
      <c r="M9" s="326"/>
      <c r="N9" s="328"/>
      <c r="O9" s="328"/>
      <c r="P9" s="329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  <c r="AI9" s="329"/>
      <c r="AJ9" s="329"/>
      <c r="AK9" s="329"/>
      <c r="AL9" s="330"/>
    </row>
    <row r="10" spans="1:38" s="20" customFormat="1" ht="30" customHeight="1">
      <c r="A10" s="138">
        <v>2019</v>
      </c>
      <c r="B10" s="333">
        <v>6</v>
      </c>
      <c r="C10" s="333">
        <v>5185</v>
      </c>
      <c r="D10" s="333">
        <v>0</v>
      </c>
      <c r="E10" s="333">
        <v>0</v>
      </c>
      <c r="F10" s="333">
        <v>2</v>
      </c>
      <c r="G10" s="333">
        <v>4214</v>
      </c>
      <c r="H10" s="333">
        <v>3</v>
      </c>
      <c r="I10" s="333">
        <v>3391</v>
      </c>
      <c r="J10" s="334"/>
      <c r="K10" s="333">
        <v>1</v>
      </c>
      <c r="L10" s="333">
        <v>1794</v>
      </c>
      <c r="M10" s="333">
        <v>4730</v>
      </c>
      <c r="N10" s="333">
        <v>697</v>
      </c>
      <c r="O10" s="333">
        <v>178</v>
      </c>
      <c r="P10" s="333">
        <v>234</v>
      </c>
      <c r="Q10" s="333">
        <v>90</v>
      </c>
      <c r="R10" s="496" t="s">
        <v>93</v>
      </c>
      <c r="S10" s="496" t="s">
        <v>93</v>
      </c>
      <c r="T10" s="496" t="s">
        <v>93</v>
      </c>
      <c r="U10" s="496" t="s">
        <v>93</v>
      </c>
      <c r="V10" s="496" t="s">
        <v>93</v>
      </c>
      <c r="W10" s="496" t="s">
        <v>93</v>
      </c>
      <c r="X10" s="496" t="s">
        <v>93</v>
      </c>
      <c r="Y10" s="496" t="s">
        <v>93</v>
      </c>
      <c r="Z10" s="496" t="s">
        <v>93</v>
      </c>
      <c r="AA10" s="496" t="s">
        <v>93</v>
      </c>
      <c r="AB10" s="496" t="s">
        <v>93</v>
      </c>
      <c r="AC10" s="496" t="s">
        <v>93</v>
      </c>
      <c r="AD10" s="496" t="s">
        <v>93</v>
      </c>
      <c r="AE10" s="496" t="s">
        <v>93</v>
      </c>
      <c r="AF10" s="496" t="s">
        <v>93</v>
      </c>
      <c r="AG10" s="496" t="s">
        <v>93</v>
      </c>
      <c r="AH10" s="496" t="s">
        <v>93</v>
      </c>
      <c r="AI10" s="496" t="s">
        <v>93</v>
      </c>
      <c r="AJ10" s="496" t="s">
        <v>93</v>
      </c>
      <c r="AK10" s="496" t="s">
        <v>93</v>
      </c>
      <c r="AL10" s="140">
        <v>2019</v>
      </c>
    </row>
    <row r="11" spans="1:38" s="20" customFormat="1" ht="30" customHeight="1">
      <c r="A11" s="138">
        <v>2020</v>
      </c>
      <c r="B11" s="333">
        <v>6</v>
      </c>
      <c r="C11" s="333">
        <v>4451</v>
      </c>
      <c r="D11" s="333">
        <v>0</v>
      </c>
      <c r="E11" s="333">
        <v>0</v>
      </c>
      <c r="F11" s="333">
        <v>2</v>
      </c>
      <c r="G11" s="333">
        <v>1823</v>
      </c>
      <c r="H11" s="333">
        <v>3</v>
      </c>
      <c r="I11" s="333">
        <v>573</v>
      </c>
      <c r="J11" s="334"/>
      <c r="K11" s="333">
        <v>1</v>
      </c>
      <c r="L11" s="333">
        <v>2055</v>
      </c>
      <c r="M11" s="333">
        <v>3323</v>
      </c>
      <c r="N11" s="333">
        <v>826</v>
      </c>
      <c r="O11" s="333">
        <v>215</v>
      </c>
      <c r="P11" s="333">
        <v>144</v>
      </c>
      <c r="Q11" s="333">
        <v>521</v>
      </c>
      <c r="R11" s="496" t="s">
        <v>93</v>
      </c>
      <c r="S11" s="496" t="s">
        <v>93</v>
      </c>
      <c r="T11" s="496" t="s">
        <v>93</v>
      </c>
      <c r="U11" s="496" t="s">
        <v>93</v>
      </c>
      <c r="V11" s="496" t="s">
        <v>93</v>
      </c>
      <c r="W11" s="496" t="s">
        <v>93</v>
      </c>
      <c r="X11" s="496" t="s">
        <v>93</v>
      </c>
      <c r="Y11" s="496" t="s">
        <v>93</v>
      </c>
      <c r="Z11" s="496" t="s">
        <v>93</v>
      </c>
      <c r="AA11" s="496" t="s">
        <v>93</v>
      </c>
      <c r="AB11" s="496" t="s">
        <v>93</v>
      </c>
      <c r="AC11" s="496" t="s">
        <v>93</v>
      </c>
      <c r="AD11" s="496" t="s">
        <v>93</v>
      </c>
      <c r="AE11" s="496" t="s">
        <v>93</v>
      </c>
      <c r="AF11" s="496" t="s">
        <v>93</v>
      </c>
      <c r="AG11" s="496" t="s">
        <v>93</v>
      </c>
      <c r="AH11" s="496" t="s">
        <v>93</v>
      </c>
      <c r="AI11" s="496" t="s">
        <v>93</v>
      </c>
      <c r="AJ11" s="496" t="s">
        <v>93</v>
      </c>
      <c r="AK11" s="496" t="s">
        <v>93</v>
      </c>
      <c r="AL11" s="140">
        <v>2020</v>
      </c>
    </row>
    <row r="12" spans="1:38" s="20" customFormat="1" ht="30" customHeight="1">
      <c r="A12" s="138">
        <v>2021</v>
      </c>
      <c r="B12" s="331">
        <v>7</v>
      </c>
      <c r="C12" s="331">
        <v>14149</v>
      </c>
      <c r="D12" s="331">
        <v>0</v>
      </c>
      <c r="E12" s="331">
        <v>0</v>
      </c>
      <c r="F12" s="331">
        <v>3</v>
      </c>
      <c r="G12" s="331">
        <v>7755</v>
      </c>
      <c r="H12" s="331">
        <v>3</v>
      </c>
      <c r="I12" s="331">
        <v>4814</v>
      </c>
      <c r="J12" s="332"/>
      <c r="K12" s="331">
        <v>1</v>
      </c>
      <c r="L12" s="331">
        <v>1580</v>
      </c>
      <c r="M12" s="331">
        <v>6961</v>
      </c>
      <c r="N12" s="331">
        <v>849</v>
      </c>
      <c r="O12" s="331">
        <v>892</v>
      </c>
      <c r="P12" s="331">
        <v>417</v>
      </c>
      <c r="Q12" s="331">
        <v>2147</v>
      </c>
      <c r="R12" s="496">
        <v>0</v>
      </c>
      <c r="S12" s="496">
        <v>0</v>
      </c>
      <c r="T12" s="496">
        <v>0</v>
      </c>
      <c r="U12" s="496">
        <v>0</v>
      </c>
      <c r="V12" s="496">
        <v>0</v>
      </c>
      <c r="W12" s="496">
        <v>3230</v>
      </c>
      <c r="X12" s="496">
        <v>367</v>
      </c>
      <c r="Y12" s="496">
        <v>622</v>
      </c>
      <c r="Z12" s="496">
        <v>72</v>
      </c>
      <c r="AA12" s="496">
        <v>1187</v>
      </c>
      <c r="AB12" s="496">
        <v>2865</v>
      </c>
      <c r="AC12" s="496">
        <v>478</v>
      </c>
      <c r="AD12" s="496">
        <v>202</v>
      </c>
      <c r="AE12" s="496">
        <v>338</v>
      </c>
      <c r="AF12" s="496">
        <v>325</v>
      </c>
      <c r="AG12" s="496">
        <v>866</v>
      </c>
      <c r="AH12" s="496">
        <v>4</v>
      </c>
      <c r="AI12" s="496">
        <v>68</v>
      </c>
      <c r="AJ12" s="496">
        <v>7</v>
      </c>
      <c r="AK12" s="496">
        <v>635</v>
      </c>
      <c r="AL12" s="140">
        <v>2021</v>
      </c>
    </row>
    <row r="13" spans="1:38" s="20" customFormat="1" ht="30" customHeight="1">
      <c r="A13" s="138">
        <v>2022</v>
      </c>
      <c r="B13" s="331">
        <v>7</v>
      </c>
      <c r="C13" s="331">
        <v>12262</v>
      </c>
      <c r="D13" s="331">
        <v>0</v>
      </c>
      <c r="E13" s="331">
        <v>0</v>
      </c>
      <c r="F13" s="331">
        <v>3</v>
      </c>
      <c r="G13" s="331">
        <v>6408</v>
      </c>
      <c r="H13" s="331">
        <v>3</v>
      </c>
      <c r="I13" s="331">
        <v>4403</v>
      </c>
      <c r="J13" s="332"/>
      <c r="K13" s="331">
        <v>1</v>
      </c>
      <c r="L13" s="331">
        <v>1451</v>
      </c>
      <c r="M13" s="331">
        <v>8035</v>
      </c>
      <c r="N13" s="331">
        <v>1173</v>
      </c>
      <c r="O13" s="331">
        <v>898</v>
      </c>
      <c r="P13" s="331">
        <v>386</v>
      </c>
      <c r="Q13" s="331">
        <v>1770</v>
      </c>
      <c r="R13" s="496">
        <v>0</v>
      </c>
      <c r="S13" s="496">
        <v>0</v>
      </c>
      <c r="T13" s="496">
        <v>0</v>
      </c>
      <c r="U13" s="496">
        <v>0</v>
      </c>
      <c r="V13" s="496">
        <v>0</v>
      </c>
      <c r="W13" s="496">
        <v>4390</v>
      </c>
      <c r="X13" s="496">
        <v>666</v>
      </c>
      <c r="Y13" s="496">
        <v>433</v>
      </c>
      <c r="Z13" s="496">
        <v>67</v>
      </c>
      <c r="AA13" s="496">
        <v>852</v>
      </c>
      <c r="AB13" s="496">
        <v>3103</v>
      </c>
      <c r="AC13" s="496">
        <v>498</v>
      </c>
      <c r="AD13" s="496">
        <v>315</v>
      </c>
      <c r="AE13" s="496">
        <v>314</v>
      </c>
      <c r="AF13" s="496">
        <v>173</v>
      </c>
      <c r="AG13" s="496">
        <v>542</v>
      </c>
      <c r="AH13" s="496">
        <v>9</v>
      </c>
      <c r="AI13" s="496">
        <v>150</v>
      </c>
      <c r="AJ13" s="496">
        <v>5</v>
      </c>
      <c r="AK13" s="496">
        <v>745</v>
      </c>
      <c r="AL13" s="140">
        <v>2022</v>
      </c>
    </row>
    <row r="14" spans="1:38" s="633" customFormat="1" ht="30" customHeight="1">
      <c r="A14" s="511">
        <v>2023</v>
      </c>
      <c r="B14" s="499">
        <f>SUM(B15,B21)</f>
        <v>6</v>
      </c>
      <c r="C14" s="653">
        <f>SUM(C15,C21)</f>
        <v>11636</v>
      </c>
      <c r="D14" s="499">
        <f t="shared" ref="D14:AK14" si="0">SUM(D15,D21)</f>
        <v>0</v>
      </c>
      <c r="E14" s="499">
        <f t="shared" si="0"/>
        <v>0</v>
      </c>
      <c r="F14" s="499">
        <f>SUM(F15,F21)</f>
        <v>3</v>
      </c>
      <c r="G14" s="499">
        <f>SUM(G15,G21)</f>
        <v>7568</v>
      </c>
      <c r="H14" s="499">
        <f>SUM(H15,H21)</f>
        <v>3</v>
      </c>
      <c r="I14" s="499">
        <f>SUM(I15,I21)</f>
        <v>4068</v>
      </c>
      <c r="J14" s="499"/>
      <c r="K14" s="499">
        <f>SUM(K15,K21)</f>
        <v>0</v>
      </c>
      <c r="L14" s="499">
        <f>SUM(L15,L21)</f>
        <v>0</v>
      </c>
      <c r="M14" s="499">
        <f>SUM(M15,M21)</f>
        <v>9237</v>
      </c>
      <c r="N14" s="499">
        <f t="shared" si="0"/>
        <v>846</v>
      </c>
      <c r="O14" s="499">
        <f t="shared" si="0"/>
        <v>600</v>
      </c>
      <c r="P14" s="499">
        <f t="shared" si="0"/>
        <v>300</v>
      </c>
      <c r="Q14" s="499">
        <f t="shared" si="0"/>
        <v>653</v>
      </c>
      <c r="R14" s="499">
        <f t="shared" si="0"/>
        <v>0</v>
      </c>
      <c r="S14" s="499">
        <f t="shared" si="0"/>
        <v>0</v>
      </c>
      <c r="T14" s="499">
        <f t="shared" si="0"/>
        <v>0</v>
      </c>
      <c r="U14" s="499">
        <f t="shared" si="0"/>
        <v>0</v>
      </c>
      <c r="V14" s="499">
        <f t="shared" si="0"/>
        <v>0</v>
      </c>
      <c r="W14" s="499">
        <f t="shared" si="0"/>
        <v>6687</v>
      </c>
      <c r="X14" s="499">
        <f t="shared" si="0"/>
        <v>370</v>
      </c>
      <c r="Y14" s="499">
        <f t="shared" si="0"/>
        <v>239</v>
      </c>
      <c r="Z14" s="499">
        <f t="shared" si="0"/>
        <v>14</v>
      </c>
      <c r="AA14" s="499">
        <f t="shared" si="0"/>
        <v>258</v>
      </c>
      <c r="AB14" s="499">
        <f t="shared" si="0"/>
        <v>2550</v>
      </c>
      <c r="AC14" s="499">
        <f t="shared" si="0"/>
        <v>476</v>
      </c>
      <c r="AD14" s="499">
        <f t="shared" si="0"/>
        <v>361</v>
      </c>
      <c r="AE14" s="499">
        <f t="shared" si="0"/>
        <v>286</v>
      </c>
      <c r="AF14" s="499">
        <f t="shared" si="0"/>
        <v>395</v>
      </c>
      <c r="AG14" s="499">
        <f t="shared" si="0"/>
        <v>0</v>
      </c>
      <c r="AH14" s="499">
        <f t="shared" si="0"/>
        <v>0</v>
      </c>
      <c r="AI14" s="499">
        <f t="shared" si="0"/>
        <v>0</v>
      </c>
      <c r="AJ14" s="499">
        <f t="shared" si="0"/>
        <v>0</v>
      </c>
      <c r="AK14" s="499">
        <f t="shared" si="0"/>
        <v>0</v>
      </c>
      <c r="AL14" s="512">
        <v>2023</v>
      </c>
    </row>
    <row r="15" spans="1:38" s="579" customFormat="1" ht="30" customHeight="1">
      <c r="A15" s="577" t="s">
        <v>80</v>
      </c>
      <c r="B15" s="514">
        <f>SUM(B16:B20)</f>
        <v>3</v>
      </c>
      <c r="C15" s="514">
        <f t="shared" ref="C15:AK15" si="1">SUM(C16:C20)</f>
        <v>6580</v>
      </c>
      <c r="D15" s="514">
        <f t="shared" si="1"/>
        <v>0</v>
      </c>
      <c r="E15" s="514">
        <f t="shared" si="1"/>
        <v>0</v>
      </c>
      <c r="F15" s="514">
        <f t="shared" si="1"/>
        <v>2</v>
      </c>
      <c r="G15" s="514">
        <f>SUM(G16:G20)</f>
        <v>5783</v>
      </c>
      <c r="H15" s="514">
        <f t="shared" si="1"/>
        <v>1</v>
      </c>
      <c r="I15" s="514">
        <f t="shared" si="1"/>
        <v>797</v>
      </c>
      <c r="J15" s="514"/>
      <c r="K15" s="514">
        <f t="shared" si="1"/>
        <v>0</v>
      </c>
      <c r="L15" s="514">
        <f t="shared" si="1"/>
        <v>0</v>
      </c>
      <c r="M15" s="514">
        <f t="shared" si="1"/>
        <v>5427</v>
      </c>
      <c r="N15" s="514">
        <f t="shared" si="1"/>
        <v>551</v>
      </c>
      <c r="O15" s="514">
        <f t="shared" si="1"/>
        <v>246</v>
      </c>
      <c r="P15" s="514">
        <f t="shared" si="1"/>
        <v>61</v>
      </c>
      <c r="Q15" s="514">
        <f t="shared" si="1"/>
        <v>295</v>
      </c>
      <c r="R15" s="514">
        <f t="shared" si="1"/>
        <v>0</v>
      </c>
      <c r="S15" s="514">
        <f t="shared" si="1"/>
        <v>0</v>
      </c>
      <c r="T15" s="514">
        <f t="shared" si="1"/>
        <v>0</v>
      </c>
      <c r="U15" s="514">
        <f t="shared" si="1"/>
        <v>0</v>
      </c>
      <c r="V15" s="514">
        <f t="shared" si="1"/>
        <v>0</v>
      </c>
      <c r="W15" s="514">
        <f t="shared" si="1"/>
        <v>4920</v>
      </c>
      <c r="X15" s="514">
        <f t="shared" si="1"/>
        <v>368</v>
      </c>
      <c r="Y15" s="514">
        <f t="shared" si="1"/>
        <v>239</v>
      </c>
      <c r="Z15" s="514">
        <f t="shared" si="1"/>
        <v>14</v>
      </c>
      <c r="AA15" s="514">
        <f t="shared" si="1"/>
        <v>242</v>
      </c>
      <c r="AB15" s="514">
        <f t="shared" si="1"/>
        <v>507</v>
      </c>
      <c r="AC15" s="514">
        <f t="shared" si="1"/>
        <v>183</v>
      </c>
      <c r="AD15" s="514">
        <f t="shared" si="1"/>
        <v>7</v>
      </c>
      <c r="AE15" s="514">
        <f t="shared" si="1"/>
        <v>47</v>
      </c>
      <c r="AF15" s="514">
        <f t="shared" si="1"/>
        <v>53</v>
      </c>
      <c r="AG15" s="514">
        <f t="shared" si="1"/>
        <v>0</v>
      </c>
      <c r="AH15" s="514">
        <f t="shared" si="1"/>
        <v>0</v>
      </c>
      <c r="AI15" s="514">
        <f t="shared" si="1"/>
        <v>0</v>
      </c>
      <c r="AJ15" s="514">
        <f t="shared" si="1"/>
        <v>0</v>
      </c>
      <c r="AK15" s="514">
        <f t="shared" si="1"/>
        <v>0</v>
      </c>
      <c r="AL15" s="578" t="s">
        <v>87</v>
      </c>
    </row>
    <row r="16" spans="1:38" s="584" customFormat="1" ht="30" customHeight="1">
      <c r="A16" s="580" t="s">
        <v>19</v>
      </c>
      <c r="B16" s="515">
        <f>SUM(D16,F16,H16,K16)</f>
        <v>0</v>
      </c>
      <c r="C16" s="515">
        <f>SUM(E16,I16,L16,G16)</f>
        <v>0</v>
      </c>
      <c r="D16" s="576">
        <v>0</v>
      </c>
      <c r="E16" s="576">
        <v>0</v>
      </c>
      <c r="F16" s="576">
        <v>0</v>
      </c>
      <c r="G16" s="576">
        <v>0</v>
      </c>
      <c r="H16" s="581">
        <v>0</v>
      </c>
      <c r="I16" s="581">
        <v>0</v>
      </c>
      <c r="J16" s="582"/>
      <c r="K16" s="515">
        <v>0</v>
      </c>
      <c r="L16" s="515">
        <v>0</v>
      </c>
      <c r="M16" s="581">
        <f t="shared" ref="M16:Q20" si="2">SUM(R16,W16,AB16,AG16)</f>
        <v>0</v>
      </c>
      <c r="N16" s="581">
        <f>SUM(S16,X16,AC16,AH16)</f>
        <v>0</v>
      </c>
      <c r="O16" s="581">
        <f>SUM(T16,Y16,AD16,AI16)</f>
        <v>0</v>
      </c>
      <c r="P16" s="581">
        <f>SUM(U16,Z16,AE16,AJ16)</f>
        <v>0</v>
      </c>
      <c r="Q16" s="581">
        <f>SUM(V16,AA16,AF16,AK16)</f>
        <v>0</v>
      </c>
      <c r="R16" s="581">
        <v>0</v>
      </c>
      <c r="S16" s="581">
        <v>0</v>
      </c>
      <c r="T16" s="581">
        <v>0</v>
      </c>
      <c r="U16" s="581">
        <v>0</v>
      </c>
      <c r="V16" s="581">
        <v>0</v>
      </c>
      <c r="W16" s="581">
        <v>0</v>
      </c>
      <c r="X16" s="581">
        <v>0</v>
      </c>
      <c r="Y16" s="581">
        <v>0</v>
      </c>
      <c r="Z16" s="581">
        <v>0</v>
      </c>
      <c r="AA16" s="581">
        <v>0</v>
      </c>
      <c r="AB16" s="581">
        <v>0</v>
      </c>
      <c r="AC16" s="581">
        <v>0</v>
      </c>
      <c r="AD16" s="581">
        <v>0</v>
      </c>
      <c r="AE16" s="581">
        <v>0</v>
      </c>
      <c r="AF16" s="581">
        <v>0</v>
      </c>
      <c r="AG16" s="581">
        <v>0</v>
      </c>
      <c r="AH16" s="581">
        <v>0</v>
      </c>
      <c r="AI16" s="581">
        <v>0</v>
      </c>
      <c r="AJ16" s="581">
        <v>0</v>
      </c>
      <c r="AK16" s="581">
        <v>0</v>
      </c>
      <c r="AL16" s="583" t="s">
        <v>39</v>
      </c>
    </row>
    <row r="17" spans="1:38" s="584" customFormat="1" ht="30" customHeight="1">
      <c r="A17" s="513" t="s">
        <v>22</v>
      </c>
      <c r="B17" s="515">
        <f>SUM(D17,F17,H17,K17)</f>
        <v>0</v>
      </c>
      <c r="C17" s="515">
        <f>SUM(E17,I17,L17,G17)</f>
        <v>0</v>
      </c>
      <c r="D17" s="576">
        <v>0</v>
      </c>
      <c r="E17" s="576">
        <v>0</v>
      </c>
      <c r="F17" s="576">
        <v>0</v>
      </c>
      <c r="G17" s="576">
        <v>0</v>
      </c>
      <c r="H17" s="576">
        <v>0</v>
      </c>
      <c r="I17" s="576">
        <v>0</v>
      </c>
      <c r="J17" s="582"/>
      <c r="K17" s="576">
        <v>0</v>
      </c>
      <c r="L17" s="576">
        <v>0</v>
      </c>
      <c r="M17" s="581">
        <f t="shared" si="2"/>
        <v>0</v>
      </c>
      <c r="N17" s="581">
        <f t="shared" si="2"/>
        <v>0</v>
      </c>
      <c r="O17" s="581">
        <f t="shared" si="2"/>
        <v>0</v>
      </c>
      <c r="P17" s="581">
        <f t="shared" si="2"/>
        <v>0</v>
      </c>
      <c r="Q17" s="581">
        <f t="shared" si="2"/>
        <v>0</v>
      </c>
      <c r="R17" s="581">
        <v>0</v>
      </c>
      <c r="S17" s="581">
        <v>0</v>
      </c>
      <c r="T17" s="581">
        <v>0</v>
      </c>
      <c r="U17" s="581">
        <v>0</v>
      </c>
      <c r="V17" s="581">
        <v>0</v>
      </c>
      <c r="W17" s="581">
        <v>0</v>
      </c>
      <c r="X17" s="581">
        <v>0</v>
      </c>
      <c r="Y17" s="581">
        <v>0</v>
      </c>
      <c r="Z17" s="581">
        <v>0</v>
      </c>
      <c r="AA17" s="581">
        <v>0</v>
      </c>
      <c r="AB17" s="581">
        <v>0</v>
      </c>
      <c r="AC17" s="581">
        <v>0</v>
      </c>
      <c r="AD17" s="581">
        <v>0</v>
      </c>
      <c r="AE17" s="581">
        <v>0</v>
      </c>
      <c r="AF17" s="581">
        <v>0</v>
      </c>
      <c r="AG17" s="581">
        <v>0</v>
      </c>
      <c r="AH17" s="581">
        <v>0</v>
      </c>
      <c r="AI17" s="581">
        <v>0</v>
      </c>
      <c r="AJ17" s="581">
        <v>0</v>
      </c>
      <c r="AK17" s="581">
        <v>0</v>
      </c>
      <c r="AL17" s="583" t="s">
        <v>42</v>
      </c>
    </row>
    <row r="18" spans="1:38" s="584" customFormat="1" ht="30" customHeight="1">
      <c r="A18" s="580" t="s">
        <v>83</v>
      </c>
      <c r="B18" s="515">
        <f>SUM(D18,F18,H18,K18)</f>
        <v>1</v>
      </c>
      <c r="C18" s="515">
        <f>SUM(E18,I18,L18,G18)</f>
        <v>2951</v>
      </c>
      <c r="D18" s="576">
        <v>0</v>
      </c>
      <c r="E18" s="576">
        <v>0</v>
      </c>
      <c r="F18" s="581">
        <v>1</v>
      </c>
      <c r="G18" s="581">
        <v>2951</v>
      </c>
      <c r="H18" s="576">
        <v>0</v>
      </c>
      <c r="I18" s="576">
        <v>0</v>
      </c>
      <c r="J18" s="582"/>
      <c r="K18" s="576">
        <v>0</v>
      </c>
      <c r="L18" s="576">
        <v>0</v>
      </c>
      <c r="M18" s="581">
        <f t="shared" si="2"/>
        <v>2749</v>
      </c>
      <c r="N18" s="581">
        <f t="shared" si="2"/>
        <v>59</v>
      </c>
      <c r="O18" s="581">
        <f t="shared" si="2"/>
        <v>0</v>
      </c>
      <c r="P18" s="581">
        <f t="shared" si="2"/>
        <v>1</v>
      </c>
      <c r="Q18" s="581">
        <f t="shared" si="2"/>
        <v>142</v>
      </c>
      <c r="R18" s="581">
        <v>0</v>
      </c>
      <c r="S18" s="581">
        <v>0</v>
      </c>
      <c r="T18" s="581">
        <v>0</v>
      </c>
      <c r="U18" s="581">
        <v>0</v>
      </c>
      <c r="V18" s="581">
        <v>0</v>
      </c>
      <c r="W18" s="581">
        <v>2749</v>
      </c>
      <c r="X18" s="581">
        <v>59</v>
      </c>
      <c r="Y18" s="581">
        <v>0</v>
      </c>
      <c r="Z18" s="581">
        <v>1</v>
      </c>
      <c r="AA18" s="581">
        <v>142</v>
      </c>
      <c r="AB18" s="581">
        <v>0</v>
      </c>
      <c r="AC18" s="581">
        <v>0</v>
      </c>
      <c r="AD18" s="581">
        <v>0</v>
      </c>
      <c r="AE18" s="581">
        <v>0</v>
      </c>
      <c r="AF18" s="581">
        <v>0</v>
      </c>
      <c r="AG18" s="581">
        <v>0</v>
      </c>
      <c r="AH18" s="581">
        <v>0</v>
      </c>
      <c r="AI18" s="581">
        <v>0</v>
      </c>
      <c r="AJ18" s="581">
        <v>0</v>
      </c>
      <c r="AK18" s="581">
        <v>0</v>
      </c>
      <c r="AL18" s="583" t="s">
        <v>89</v>
      </c>
    </row>
    <row r="19" spans="1:38" s="584" customFormat="1" ht="30" customHeight="1">
      <c r="A19" s="580" t="s">
        <v>599</v>
      </c>
      <c r="B19" s="515">
        <f>SUM(D19,F19,H19,K19)</f>
        <v>1</v>
      </c>
      <c r="C19" s="515">
        <f>SUM(E19,I19,L19,G19)</f>
        <v>797</v>
      </c>
      <c r="D19" s="576">
        <v>0</v>
      </c>
      <c r="E19" s="576">
        <v>0</v>
      </c>
      <c r="F19" s="581">
        <v>0</v>
      </c>
      <c r="G19" s="581">
        <v>0</v>
      </c>
      <c r="H19" s="576">
        <v>1</v>
      </c>
      <c r="I19" s="576">
        <v>797</v>
      </c>
      <c r="J19" s="582"/>
      <c r="K19" s="576">
        <v>0</v>
      </c>
      <c r="L19" s="576">
        <v>0</v>
      </c>
      <c r="M19" s="581">
        <f t="shared" si="2"/>
        <v>507</v>
      </c>
      <c r="N19" s="581">
        <f t="shared" ref="N19" si="3">SUM(S19,X19,AC19,AH19)</f>
        <v>183</v>
      </c>
      <c r="O19" s="581">
        <f t="shared" ref="O19" si="4">SUM(T19,Y19,AD19,AI19)</f>
        <v>7</v>
      </c>
      <c r="P19" s="581">
        <f t="shared" ref="P19" si="5">SUM(U19,Z19,AE19,AJ19)</f>
        <v>47</v>
      </c>
      <c r="Q19" s="581">
        <f t="shared" ref="Q19" si="6">SUM(V19,AA19,AF19,AK19)</f>
        <v>53</v>
      </c>
      <c r="R19" s="581">
        <v>0</v>
      </c>
      <c r="S19" s="581">
        <v>0</v>
      </c>
      <c r="T19" s="581">
        <v>0</v>
      </c>
      <c r="U19" s="581">
        <v>0</v>
      </c>
      <c r="V19" s="581">
        <v>0</v>
      </c>
      <c r="W19" s="581">
        <v>0</v>
      </c>
      <c r="X19" s="581">
        <v>0</v>
      </c>
      <c r="Y19" s="581">
        <v>0</v>
      </c>
      <c r="Z19" s="581">
        <v>0</v>
      </c>
      <c r="AA19" s="581">
        <v>0</v>
      </c>
      <c r="AB19" s="581">
        <v>507</v>
      </c>
      <c r="AC19" s="581">
        <v>183</v>
      </c>
      <c r="AD19" s="581">
        <v>7</v>
      </c>
      <c r="AE19" s="581">
        <v>47</v>
      </c>
      <c r="AF19" s="581">
        <v>53</v>
      </c>
      <c r="AG19" s="581">
        <v>0</v>
      </c>
      <c r="AH19" s="581">
        <v>0</v>
      </c>
      <c r="AI19" s="581">
        <v>0</v>
      </c>
      <c r="AJ19" s="581">
        <v>0</v>
      </c>
      <c r="AK19" s="581">
        <v>0</v>
      </c>
      <c r="AL19" s="583" t="s">
        <v>600</v>
      </c>
    </row>
    <row r="20" spans="1:38" s="584" customFormat="1" ht="30" customHeight="1">
      <c r="A20" s="580" t="s">
        <v>570</v>
      </c>
      <c r="B20" s="515">
        <f>SUM(D20,F20,H20,K20)</f>
        <v>1</v>
      </c>
      <c r="C20" s="515">
        <f>SUM(E20,I20,L20,G20)</f>
        <v>2832</v>
      </c>
      <c r="D20" s="576">
        <v>0</v>
      </c>
      <c r="E20" s="576">
        <v>0</v>
      </c>
      <c r="F20" s="581">
        <v>1</v>
      </c>
      <c r="G20" s="581">
        <v>2832</v>
      </c>
      <c r="H20" s="576">
        <v>0</v>
      </c>
      <c r="I20" s="576">
        <v>0</v>
      </c>
      <c r="J20" s="582"/>
      <c r="K20" s="576">
        <v>0</v>
      </c>
      <c r="L20" s="576">
        <v>0</v>
      </c>
      <c r="M20" s="581">
        <f t="shared" si="2"/>
        <v>2171</v>
      </c>
      <c r="N20" s="581">
        <f t="shared" si="2"/>
        <v>309</v>
      </c>
      <c r="O20" s="581">
        <f t="shared" si="2"/>
        <v>239</v>
      </c>
      <c r="P20" s="581">
        <f t="shared" si="2"/>
        <v>13</v>
      </c>
      <c r="Q20" s="581">
        <f t="shared" si="2"/>
        <v>100</v>
      </c>
      <c r="R20" s="581">
        <v>0</v>
      </c>
      <c r="S20" s="581">
        <v>0</v>
      </c>
      <c r="T20" s="581">
        <v>0</v>
      </c>
      <c r="U20" s="581">
        <v>0</v>
      </c>
      <c r="V20" s="581">
        <v>0</v>
      </c>
      <c r="W20" s="581">
        <v>2171</v>
      </c>
      <c r="X20" s="581">
        <v>309</v>
      </c>
      <c r="Y20" s="581">
        <v>239</v>
      </c>
      <c r="Z20" s="581">
        <v>13</v>
      </c>
      <c r="AA20" s="581">
        <v>100</v>
      </c>
      <c r="AB20" s="581">
        <v>0</v>
      </c>
      <c r="AC20" s="581">
        <v>0</v>
      </c>
      <c r="AD20" s="581">
        <v>0</v>
      </c>
      <c r="AE20" s="581">
        <v>0</v>
      </c>
      <c r="AF20" s="581">
        <v>0</v>
      </c>
      <c r="AG20" s="581">
        <v>0</v>
      </c>
      <c r="AH20" s="581">
        <v>0</v>
      </c>
      <c r="AI20" s="581">
        <v>0</v>
      </c>
      <c r="AJ20" s="581">
        <v>0</v>
      </c>
      <c r="AK20" s="581">
        <v>0</v>
      </c>
      <c r="AL20" s="583" t="s">
        <v>571</v>
      </c>
    </row>
    <row r="21" spans="1:38" s="579" customFormat="1" ht="30" customHeight="1">
      <c r="A21" s="577" t="s">
        <v>84</v>
      </c>
      <c r="B21" s="514">
        <f t="shared" ref="B21:H21" si="7">SUM(B22:B25)</f>
        <v>3</v>
      </c>
      <c r="C21" s="514">
        <f t="shared" si="7"/>
        <v>5056</v>
      </c>
      <c r="D21" s="514">
        <f t="shared" si="7"/>
        <v>0</v>
      </c>
      <c r="E21" s="514">
        <f t="shared" si="7"/>
        <v>0</v>
      </c>
      <c r="F21" s="514">
        <f t="shared" si="7"/>
        <v>1</v>
      </c>
      <c r="G21" s="514">
        <f t="shared" si="7"/>
        <v>1785</v>
      </c>
      <c r="H21" s="514">
        <f t="shared" si="7"/>
        <v>2</v>
      </c>
      <c r="I21" s="514">
        <f>SUM(I22:I25)</f>
        <v>3271</v>
      </c>
      <c r="J21" s="585"/>
      <c r="K21" s="514">
        <f t="shared" ref="K21:AK21" si="8">SUM(K22:K25)</f>
        <v>0</v>
      </c>
      <c r="L21" s="514">
        <f t="shared" si="8"/>
        <v>0</v>
      </c>
      <c r="M21" s="514">
        <f t="shared" si="8"/>
        <v>3810</v>
      </c>
      <c r="N21" s="514">
        <f t="shared" si="8"/>
        <v>295</v>
      </c>
      <c r="O21" s="514">
        <f t="shared" si="8"/>
        <v>354</v>
      </c>
      <c r="P21" s="514">
        <f t="shared" si="8"/>
        <v>239</v>
      </c>
      <c r="Q21" s="514">
        <f t="shared" si="8"/>
        <v>358</v>
      </c>
      <c r="R21" s="514">
        <f t="shared" si="8"/>
        <v>0</v>
      </c>
      <c r="S21" s="514">
        <f t="shared" si="8"/>
        <v>0</v>
      </c>
      <c r="T21" s="514">
        <f t="shared" si="8"/>
        <v>0</v>
      </c>
      <c r="U21" s="514">
        <f t="shared" si="8"/>
        <v>0</v>
      </c>
      <c r="V21" s="514">
        <f t="shared" si="8"/>
        <v>0</v>
      </c>
      <c r="W21" s="514">
        <f t="shared" si="8"/>
        <v>1767</v>
      </c>
      <c r="X21" s="514">
        <f t="shared" si="8"/>
        <v>2</v>
      </c>
      <c r="Y21" s="514">
        <f t="shared" si="8"/>
        <v>0</v>
      </c>
      <c r="Z21" s="514">
        <f t="shared" si="8"/>
        <v>0</v>
      </c>
      <c r="AA21" s="514">
        <f t="shared" si="8"/>
        <v>16</v>
      </c>
      <c r="AB21" s="514">
        <f t="shared" si="8"/>
        <v>2043</v>
      </c>
      <c r="AC21" s="514">
        <f t="shared" si="8"/>
        <v>293</v>
      </c>
      <c r="AD21" s="514">
        <f t="shared" si="8"/>
        <v>354</v>
      </c>
      <c r="AE21" s="514">
        <f t="shared" si="8"/>
        <v>239</v>
      </c>
      <c r="AF21" s="514">
        <f t="shared" si="8"/>
        <v>342</v>
      </c>
      <c r="AG21" s="514">
        <f t="shared" si="8"/>
        <v>0</v>
      </c>
      <c r="AH21" s="514">
        <f t="shared" si="8"/>
        <v>0</v>
      </c>
      <c r="AI21" s="514">
        <f t="shared" si="8"/>
        <v>0</v>
      </c>
      <c r="AJ21" s="514">
        <f t="shared" si="8"/>
        <v>0</v>
      </c>
      <c r="AK21" s="514">
        <f t="shared" si="8"/>
        <v>0</v>
      </c>
      <c r="AL21" s="578" t="s">
        <v>91</v>
      </c>
    </row>
    <row r="22" spans="1:38" s="584" customFormat="1" ht="30" customHeight="1">
      <c r="A22" s="580" t="s">
        <v>23</v>
      </c>
      <c r="B22" s="515">
        <f>SUM(D22,F22,H22,K22)</f>
        <v>0</v>
      </c>
      <c r="C22" s="515">
        <f>SUM(E22,I22,L22,G22)</f>
        <v>0</v>
      </c>
      <c r="D22" s="515">
        <v>0</v>
      </c>
      <c r="E22" s="515">
        <v>0</v>
      </c>
      <c r="F22" s="515">
        <v>0</v>
      </c>
      <c r="G22" s="515">
        <v>0</v>
      </c>
      <c r="H22" s="515">
        <v>0</v>
      </c>
      <c r="I22" s="515">
        <v>0</v>
      </c>
      <c r="J22" s="582"/>
      <c r="K22" s="581">
        <v>0</v>
      </c>
      <c r="L22" s="581">
        <v>0</v>
      </c>
      <c r="M22" s="581">
        <f t="shared" ref="M22:Q25" si="9">SUM(R22,W22,AB22,AG22)</f>
        <v>0</v>
      </c>
      <c r="N22" s="581">
        <f t="shared" si="9"/>
        <v>0</v>
      </c>
      <c r="O22" s="581">
        <f t="shared" si="9"/>
        <v>0</v>
      </c>
      <c r="P22" s="581">
        <f t="shared" si="9"/>
        <v>0</v>
      </c>
      <c r="Q22" s="581">
        <f t="shared" si="9"/>
        <v>0</v>
      </c>
      <c r="R22" s="515">
        <v>0</v>
      </c>
      <c r="S22" s="515">
        <v>0</v>
      </c>
      <c r="T22" s="515">
        <v>0</v>
      </c>
      <c r="U22" s="515">
        <v>0</v>
      </c>
      <c r="V22" s="515">
        <v>0</v>
      </c>
      <c r="W22" s="515">
        <v>0</v>
      </c>
      <c r="X22" s="515">
        <v>0</v>
      </c>
      <c r="Y22" s="515">
        <v>0</v>
      </c>
      <c r="Z22" s="515">
        <v>0</v>
      </c>
      <c r="AA22" s="515">
        <v>0</v>
      </c>
      <c r="AB22" s="515">
        <v>0</v>
      </c>
      <c r="AC22" s="515">
        <v>0</v>
      </c>
      <c r="AD22" s="515">
        <v>0</v>
      </c>
      <c r="AE22" s="515">
        <v>0</v>
      </c>
      <c r="AF22" s="515">
        <v>0</v>
      </c>
      <c r="AG22" s="515">
        <v>0</v>
      </c>
      <c r="AH22" s="515">
        <v>0</v>
      </c>
      <c r="AI22" s="515">
        <v>0</v>
      </c>
      <c r="AJ22" s="515">
        <v>0</v>
      </c>
      <c r="AK22" s="515">
        <v>0</v>
      </c>
      <c r="AL22" s="583" t="s">
        <v>43</v>
      </c>
    </row>
    <row r="23" spans="1:38" s="584" customFormat="1" ht="30" customHeight="1">
      <c r="A23" s="580" t="s">
        <v>24</v>
      </c>
      <c r="B23" s="515">
        <f>SUM(D23,F23,H23,K23)</f>
        <v>2</v>
      </c>
      <c r="C23" s="515">
        <f>SUM(E23,I23,L23,G23)</f>
        <v>3547</v>
      </c>
      <c r="D23" s="581">
        <v>0</v>
      </c>
      <c r="E23" s="581">
        <v>0</v>
      </c>
      <c r="F23" s="581">
        <v>1</v>
      </c>
      <c r="G23" s="581">
        <v>1785</v>
      </c>
      <c r="H23" s="515">
        <v>1</v>
      </c>
      <c r="I23" s="515">
        <v>1762</v>
      </c>
      <c r="J23" s="582"/>
      <c r="K23" s="515">
        <v>0</v>
      </c>
      <c r="L23" s="515">
        <v>0</v>
      </c>
      <c r="M23" s="581">
        <f t="shared" si="9"/>
        <v>2835</v>
      </c>
      <c r="N23" s="581">
        <f t="shared" si="9"/>
        <v>128</v>
      </c>
      <c r="O23" s="581">
        <f t="shared" si="9"/>
        <v>313</v>
      </c>
      <c r="P23" s="581">
        <f t="shared" si="9"/>
        <v>54</v>
      </c>
      <c r="Q23" s="581">
        <f t="shared" si="9"/>
        <v>217</v>
      </c>
      <c r="R23" s="581">
        <v>0</v>
      </c>
      <c r="S23" s="581">
        <v>0</v>
      </c>
      <c r="T23" s="581">
        <v>0</v>
      </c>
      <c r="U23" s="581">
        <v>0</v>
      </c>
      <c r="V23" s="581">
        <v>0</v>
      </c>
      <c r="W23" s="581">
        <v>1767</v>
      </c>
      <c r="X23" s="581">
        <v>2</v>
      </c>
      <c r="Y23" s="581">
        <v>0</v>
      </c>
      <c r="Z23" s="581">
        <v>0</v>
      </c>
      <c r="AA23" s="581">
        <v>16</v>
      </c>
      <c r="AB23" s="581">
        <v>1068</v>
      </c>
      <c r="AC23" s="581">
        <v>126</v>
      </c>
      <c r="AD23" s="581">
        <v>313</v>
      </c>
      <c r="AE23" s="581">
        <v>54</v>
      </c>
      <c r="AF23" s="581">
        <v>201</v>
      </c>
      <c r="AG23" s="581">
        <v>0</v>
      </c>
      <c r="AH23" s="581">
        <v>0</v>
      </c>
      <c r="AI23" s="581">
        <v>0</v>
      </c>
      <c r="AJ23" s="581">
        <v>0</v>
      </c>
      <c r="AK23" s="581">
        <v>0</v>
      </c>
      <c r="AL23" s="516" t="s">
        <v>44</v>
      </c>
    </row>
    <row r="24" spans="1:38" s="584" customFormat="1" ht="30" customHeight="1">
      <c r="A24" s="580" t="s">
        <v>152</v>
      </c>
      <c r="B24" s="515">
        <f>SUM(D24,F24,H24,K24)</f>
        <v>1</v>
      </c>
      <c r="C24" s="515">
        <f>SUM(E24,I24,L24,G24)</f>
        <v>1509</v>
      </c>
      <c r="D24" s="515">
        <v>0</v>
      </c>
      <c r="E24" s="515">
        <v>0</v>
      </c>
      <c r="F24" s="515">
        <v>0</v>
      </c>
      <c r="G24" s="515">
        <v>0</v>
      </c>
      <c r="H24" s="515">
        <v>1</v>
      </c>
      <c r="I24" s="515">
        <v>1509</v>
      </c>
      <c r="J24" s="582"/>
      <c r="K24" s="515">
        <v>0</v>
      </c>
      <c r="L24" s="515">
        <v>0</v>
      </c>
      <c r="M24" s="581">
        <f t="shared" si="9"/>
        <v>975</v>
      </c>
      <c r="N24" s="581">
        <f t="shared" si="9"/>
        <v>167</v>
      </c>
      <c r="O24" s="581">
        <f t="shared" si="9"/>
        <v>41</v>
      </c>
      <c r="P24" s="581">
        <f t="shared" si="9"/>
        <v>185</v>
      </c>
      <c r="Q24" s="581">
        <f t="shared" si="9"/>
        <v>141</v>
      </c>
      <c r="R24" s="515">
        <v>0</v>
      </c>
      <c r="S24" s="515">
        <v>0</v>
      </c>
      <c r="T24" s="515">
        <v>0</v>
      </c>
      <c r="U24" s="515">
        <v>0</v>
      </c>
      <c r="V24" s="515">
        <v>0</v>
      </c>
      <c r="W24" s="515">
        <v>0</v>
      </c>
      <c r="X24" s="515">
        <v>0</v>
      </c>
      <c r="Y24" s="515">
        <v>0</v>
      </c>
      <c r="Z24" s="515">
        <v>0</v>
      </c>
      <c r="AA24" s="515">
        <v>0</v>
      </c>
      <c r="AB24" s="515">
        <v>975</v>
      </c>
      <c r="AC24" s="515">
        <v>167</v>
      </c>
      <c r="AD24" s="515">
        <v>41</v>
      </c>
      <c r="AE24" s="515">
        <v>185</v>
      </c>
      <c r="AF24" s="515">
        <v>141</v>
      </c>
      <c r="AG24" s="515">
        <v>0</v>
      </c>
      <c r="AH24" s="515">
        <v>0</v>
      </c>
      <c r="AI24" s="515">
        <v>0</v>
      </c>
      <c r="AJ24" s="515">
        <v>0</v>
      </c>
      <c r="AK24" s="515">
        <v>0</v>
      </c>
      <c r="AL24" s="583" t="s">
        <v>157</v>
      </c>
    </row>
    <row r="25" spans="1:38" s="584" customFormat="1" ht="30" customHeight="1" thickBot="1">
      <c r="A25" s="586" t="s">
        <v>153</v>
      </c>
      <c r="B25" s="587">
        <f>SUM(D25,F25,H25,K25)</f>
        <v>0</v>
      </c>
      <c r="C25" s="517">
        <f>SUM(E25,I25,L25,G25)</f>
        <v>0</v>
      </c>
      <c r="D25" s="517">
        <v>0</v>
      </c>
      <c r="E25" s="517">
        <v>0</v>
      </c>
      <c r="F25" s="517">
        <v>0</v>
      </c>
      <c r="G25" s="517">
        <v>0</v>
      </c>
      <c r="H25" s="588">
        <v>0</v>
      </c>
      <c r="I25" s="588">
        <v>0</v>
      </c>
      <c r="J25" s="582"/>
      <c r="K25" s="517">
        <v>0</v>
      </c>
      <c r="L25" s="517">
        <v>0</v>
      </c>
      <c r="M25" s="588">
        <f t="shared" si="9"/>
        <v>0</v>
      </c>
      <c r="N25" s="588">
        <f t="shared" si="9"/>
        <v>0</v>
      </c>
      <c r="O25" s="588">
        <f t="shared" si="9"/>
        <v>0</v>
      </c>
      <c r="P25" s="588">
        <f t="shared" si="9"/>
        <v>0</v>
      </c>
      <c r="Q25" s="588">
        <f t="shared" si="9"/>
        <v>0</v>
      </c>
      <c r="R25" s="588">
        <v>0</v>
      </c>
      <c r="S25" s="588">
        <v>0</v>
      </c>
      <c r="T25" s="588">
        <v>0</v>
      </c>
      <c r="U25" s="588">
        <v>0</v>
      </c>
      <c r="V25" s="588">
        <v>0</v>
      </c>
      <c r="W25" s="588">
        <v>0</v>
      </c>
      <c r="X25" s="588">
        <v>0</v>
      </c>
      <c r="Y25" s="588">
        <v>0</v>
      </c>
      <c r="Z25" s="588">
        <v>0</v>
      </c>
      <c r="AA25" s="588">
        <v>0</v>
      </c>
      <c r="AB25" s="588">
        <v>0</v>
      </c>
      <c r="AC25" s="588">
        <v>0</v>
      </c>
      <c r="AD25" s="588">
        <v>0</v>
      </c>
      <c r="AE25" s="588">
        <v>0</v>
      </c>
      <c r="AF25" s="588">
        <v>0</v>
      </c>
      <c r="AG25" s="588">
        <v>0</v>
      </c>
      <c r="AH25" s="588">
        <v>0</v>
      </c>
      <c r="AI25" s="588">
        <v>0</v>
      </c>
      <c r="AJ25" s="588">
        <v>0</v>
      </c>
      <c r="AK25" s="588">
        <v>0</v>
      </c>
      <c r="AL25" s="589" t="s">
        <v>158</v>
      </c>
    </row>
    <row r="26" spans="1:38" s="142" customFormat="1" ht="21" customHeight="1" thickTop="1">
      <c r="A26" s="35" t="s">
        <v>606</v>
      </c>
      <c r="B26" s="35"/>
      <c r="C26" s="35"/>
      <c r="D26" s="35"/>
      <c r="E26" s="35"/>
      <c r="F26" s="35"/>
      <c r="G26" s="35"/>
      <c r="H26" s="35"/>
      <c r="I26" s="35"/>
      <c r="J26" s="133"/>
      <c r="K26" s="133" t="s">
        <v>231</v>
      </c>
      <c r="L26" s="133"/>
      <c r="M26" s="35"/>
      <c r="N26" s="242"/>
      <c r="O26" s="242"/>
      <c r="P26" s="242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35"/>
    </row>
    <row r="27" spans="1:38" s="142" customFormat="1" ht="21" customHeight="1">
      <c r="A27" s="75" t="s">
        <v>200</v>
      </c>
      <c r="B27" s="35"/>
      <c r="C27" s="35"/>
      <c r="D27" s="35"/>
      <c r="E27" s="35"/>
      <c r="F27" s="35"/>
      <c r="G27" s="35"/>
      <c r="H27" s="35"/>
      <c r="I27" s="35"/>
      <c r="J27" s="133"/>
      <c r="K27" s="133" t="s">
        <v>406</v>
      </c>
      <c r="L27" s="133"/>
      <c r="M27" s="35"/>
      <c r="N27" s="242"/>
      <c r="O27" s="242"/>
      <c r="P27" s="242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35"/>
    </row>
    <row r="28" spans="1:38" s="142" customFormat="1" ht="38.25" customHeight="1">
      <c r="A28" s="899" t="s">
        <v>201</v>
      </c>
      <c r="B28" s="899"/>
      <c r="C28" s="899"/>
      <c r="D28" s="899"/>
      <c r="E28" s="899"/>
      <c r="F28" s="899"/>
      <c r="G28" s="899"/>
      <c r="H28" s="899"/>
      <c r="I28" s="899"/>
      <c r="J28" s="133"/>
      <c r="K28" s="901" t="s">
        <v>458</v>
      </c>
      <c r="L28" s="901"/>
      <c r="M28" s="901"/>
      <c r="N28" s="901"/>
      <c r="O28" s="901"/>
      <c r="P28" s="901"/>
      <c r="Q28" s="901"/>
      <c r="R28" s="901"/>
      <c r="S28" s="901"/>
      <c r="T28" s="901"/>
      <c r="U28" s="901"/>
      <c r="V28" s="901"/>
      <c r="W28" s="901"/>
      <c r="X28" s="901"/>
      <c r="Y28" s="901"/>
      <c r="Z28" s="901"/>
      <c r="AA28" s="901"/>
      <c r="AB28" s="901"/>
      <c r="AC28" s="901"/>
      <c r="AD28" s="901"/>
      <c r="AE28" s="901"/>
      <c r="AF28" s="901"/>
      <c r="AG28" s="901"/>
      <c r="AH28" s="901"/>
      <c r="AI28" s="901"/>
      <c r="AJ28" s="901"/>
      <c r="AK28" s="901"/>
      <c r="AL28" s="901"/>
    </row>
    <row r="29" spans="1:38" s="142" customFormat="1" ht="42" customHeight="1">
      <c r="A29" s="885" t="s">
        <v>202</v>
      </c>
      <c r="B29" s="886"/>
      <c r="C29" s="886"/>
      <c r="D29" s="886"/>
      <c r="E29" s="886"/>
      <c r="F29" s="886"/>
      <c r="G29" s="886"/>
      <c r="H29" s="886"/>
      <c r="I29" s="886"/>
      <c r="J29" s="253"/>
      <c r="K29" s="887" t="s">
        <v>459</v>
      </c>
      <c r="L29" s="887"/>
      <c r="M29" s="887"/>
      <c r="N29" s="887"/>
      <c r="O29" s="887"/>
      <c r="P29" s="887"/>
      <c r="Q29" s="887"/>
      <c r="R29" s="887"/>
      <c r="S29" s="887"/>
      <c r="T29" s="887"/>
      <c r="U29" s="887"/>
      <c r="V29" s="887"/>
      <c r="W29" s="887"/>
      <c r="X29" s="887"/>
      <c r="Y29" s="887"/>
      <c r="Z29" s="887"/>
      <c r="AA29" s="887"/>
      <c r="AB29" s="887"/>
      <c r="AC29" s="887"/>
      <c r="AD29" s="887"/>
      <c r="AE29" s="887"/>
      <c r="AF29" s="887"/>
      <c r="AG29" s="887"/>
      <c r="AH29" s="887"/>
      <c r="AI29" s="887"/>
      <c r="AJ29" s="887"/>
      <c r="AK29" s="887"/>
      <c r="AL29" s="887"/>
    </row>
    <row r="30" spans="1:38" s="142" customFormat="1" ht="42" customHeight="1">
      <c r="A30" s="885" t="s">
        <v>587</v>
      </c>
      <c r="B30" s="886"/>
      <c r="C30" s="886"/>
      <c r="D30" s="886"/>
      <c r="E30" s="886"/>
      <c r="F30" s="886"/>
      <c r="G30" s="886"/>
      <c r="H30" s="886"/>
      <c r="I30" s="886"/>
      <c r="J30" s="253"/>
      <c r="K30" s="887" t="s">
        <v>585</v>
      </c>
      <c r="L30" s="887"/>
      <c r="M30" s="887"/>
      <c r="N30" s="887"/>
      <c r="O30" s="887"/>
      <c r="P30" s="887"/>
      <c r="Q30" s="887"/>
      <c r="R30" s="887"/>
      <c r="S30" s="887"/>
      <c r="T30" s="887"/>
      <c r="U30" s="887"/>
      <c r="V30" s="887"/>
      <c r="W30" s="887"/>
      <c r="X30" s="887"/>
      <c r="Y30" s="887"/>
      <c r="Z30" s="887"/>
      <c r="AA30" s="887"/>
      <c r="AB30" s="887"/>
      <c r="AC30" s="887"/>
      <c r="AD30" s="887"/>
      <c r="AE30" s="887"/>
      <c r="AF30" s="887"/>
      <c r="AG30" s="887"/>
      <c r="AH30" s="887"/>
      <c r="AI30" s="887"/>
      <c r="AJ30" s="887"/>
      <c r="AK30" s="887"/>
      <c r="AL30" s="887"/>
    </row>
    <row r="33" spans="13:13">
      <c r="M33" s="8"/>
    </row>
  </sheetData>
  <mergeCells count="23">
    <mergeCell ref="K28:AL28"/>
    <mergeCell ref="M7:Q7"/>
    <mergeCell ref="K29:AL29"/>
    <mergeCell ref="M6:AK6"/>
    <mergeCell ref="K7:L7"/>
    <mergeCell ref="AB7:AF7"/>
    <mergeCell ref="AG7:AK7"/>
    <mergeCell ref="B6:I6"/>
    <mergeCell ref="A30:I30"/>
    <mergeCell ref="K30:AL30"/>
    <mergeCell ref="A3:I3"/>
    <mergeCell ref="K3:AL3"/>
    <mergeCell ref="AL6:AL8"/>
    <mergeCell ref="F7:G7"/>
    <mergeCell ref="A6:A8"/>
    <mergeCell ref="W7:AA7"/>
    <mergeCell ref="K6:L6"/>
    <mergeCell ref="R7:V7"/>
    <mergeCell ref="A28:I28"/>
    <mergeCell ref="A29:I29"/>
    <mergeCell ref="H7:I7"/>
    <mergeCell ref="D7:E7"/>
    <mergeCell ref="B7:C7"/>
  </mergeCells>
  <phoneticPr fontId="1" type="noConversion"/>
  <printOptions gridLinesSet="0"/>
  <pageMargins left="0.39370078740157483" right="0.39370078740157483" top="0.51181102362204722" bottom="0.39370078740157483" header="0.19685039370078741" footer="0.19685039370078741"/>
  <pageSetup paperSize="8" scale="90" orientation="landscape" r:id="rId1"/>
  <headerFooter alignWithMargins="0"/>
  <ignoredErrors>
    <ignoredError sqref="B15:I15 U14:AK15 B21:H21 B16:C16 B17:C17 B18:C18 B20:C20 B25 B22 B23 B24 M17:Q17 U21:AK21 M18:Q18 M20:Q20 M23:Q23 M24:Q24 M25:Q25 M16:Q16 K21:T21 M22:Q22 B14:I14 K14:T14 K15:T15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4"/>
  <sheetViews>
    <sheetView showZeros="0" view="pageBreakPreview" zoomScaleNormal="100" zoomScaleSheetLayoutView="100" workbookViewId="0"/>
  </sheetViews>
  <sheetFormatPr defaultRowHeight="11.25"/>
  <cols>
    <col min="1" max="1" width="7" style="159" customWidth="1"/>
    <col min="2" max="5" width="8" style="160" customWidth="1"/>
    <col min="6" max="9" width="8" style="161" customWidth="1"/>
    <col min="10" max="10" width="7.5" style="160" customWidth="1"/>
    <col min="11" max="11" width="10.625" style="160" customWidth="1"/>
    <col min="12" max="12" width="1.625" style="160" customWidth="1"/>
    <col min="13" max="16" width="8" style="160" customWidth="1"/>
    <col min="17" max="17" width="8" style="9" customWidth="1"/>
    <col min="18" max="18" width="8" style="153" customWidth="1"/>
    <col min="19" max="19" width="6.875" style="160" customWidth="1"/>
    <col min="20" max="21" width="8" style="160" customWidth="1"/>
    <col min="22" max="22" width="7.25" style="160" customWidth="1"/>
    <col min="23" max="23" width="10.875" style="159" customWidth="1"/>
    <col min="24" max="16384" width="9" style="153"/>
  </cols>
  <sheetData>
    <row r="1" spans="1:23" ht="18" customHeight="1">
      <c r="A1" s="253" t="s">
        <v>388</v>
      </c>
      <c r="B1" s="253"/>
      <c r="C1" s="253"/>
      <c r="D1" s="253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253"/>
      <c r="R1" s="337"/>
      <c r="S1" s="336"/>
      <c r="T1" s="656"/>
      <c r="U1" s="656"/>
      <c r="V1" s="656"/>
      <c r="W1" s="656" t="s">
        <v>190</v>
      </c>
    </row>
    <row r="2" spans="1:23" ht="9.9499999999999993" customHeight="1">
      <c r="A2" s="253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253"/>
      <c r="R2" s="337"/>
      <c r="S2" s="336"/>
      <c r="T2" s="336"/>
      <c r="U2" s="336"/>
      <c r="V2" s="336"/>
      <c r="W2" s="337"/>
    </row>
    <row r="3" spans="1:23" s="154" customFormat="1" ht="31.5">
      <c r="A3" s="908" t="s">
        <v>212</v>
      </c>
      <c r="B3" s="908"/>
      <c r="C3" s="908"/>
      <c r="D3" s="908"/>
      <c r="E3" s="908"/>
      <c r="F3" s="908"/>
      <c r="G3" s="908"/>
      <c r="H3" s="908"/>
      <c r="I3" s="908"/>
      <c r="J3" s="908"/>
      <c r="K3" s="908"/>
      <c r="L3" s="338"/>
      <c r="M3" s="908" t="s">
        <v>460</v>
      </c>
      <c r="N3" s="908"/>
      <c r="O3" s="908"/>
      <c r="P3" s="908"/>
      <c r="Q3" s="908"/>
      <c r="R3" s="908"/>
      <c r="S3" s="908"/>
      <c r="T3" s="908"/>
      <c r="U3" s="908"/>
      <c r="V3" s="908"/>
      <c r="W3" s="908"/>
    </row>
    <row r="4" spans="1:23" s="155" customFormat="1" ht="9.9499999999999993" customHeight="1">
      <c r="A4" s="339"/>
      <c r="B4" s="340"/>
      <c r="C4" s="340"/>
      <c r="D4" s="340"/>
      <c r="E4" s="340"/>
      <c r="F4" s="340"/>
      <c r="G4" s="340"/>
      <c r="H4" s="340"/>
      <c r="I4" s="340"/>
      <c r="J4" s="665"/>
      <c r="K4" s="665"/>
      <c r="L4" s="340"/>
      <c r="M4" s="665"/>
      <c r="N4" s="665"/>
      <c r="O4" s="665"/>
      <c r="P4" s="665"/>
      <c r="Q4" s="250"/>
      <c r="R4" s="665"/>
      <c r="S4" s="665"/>
      <c r="T4" s="665"/>
      <c r="U4" s="336"/>
      <c r="V4" s="665"/>
      <c r="W4" s="665"/>
    </row>
    <row r="5" spans="1:23" s="157" customFormat="1" ht="17.25" thickBot="1">
      <c r="A5" s="341" t="s">
        <v>213</v>
      </c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36"/>
      <c r="M5" s="342"/>
      <c r="N5" s="342"/>
      <c r="O5" s="342"/>
      <c r="P5" s="342"/>
      <c r="Q5" s="286"/>
      <c r="R5" s="343"/>
      <c r="S5" s="342"/>
      <c r="T5" s="342"/>
      <c r="U5" s="342"/>
      <c r="V5" s="342"/>
      <c r="W5" s="344" t="s">
        <v>7</v>
      </c>
    </row>
    <row r="6" spans="1:23" s="594" customFormat="1" ht="51.75" customHeight="1" thickTop="1">
      <c r="A6" s="924" t="s">
        <v>196</v>
      </c>
      <c r="B6" s="913" t="s">
        <v>214</v>
      </c>
      <c r="C6" s="914"/>
      <c r="D6" s="914"/>
      <c r="E6" s="915"/>
      <c r="F6" s="918" t="s">
        <v>461</v>
      </c>
      <c r="G6" s="927"/>
      <c r="H6" s="927"/>
      <c r="I6" s="928"/>
      <c r="J6" s="918" t="s">
        <v>215</v>
      </c>
      <c r="K6" s="919"/>
      <c r="L6" s="345"/>
      <c r="M6" s="919" t="s">
        <v>462</v>
      </c>
      <c r="N6" s="920"/>
      <c r="O6" s="918" t="s">
        <v>463</v>
      </c>
      <c r="P6" s="919"/>
      <c r="Q6" s="919"/>
      <c r="R6" s="920"/>
      <c r="S6" s="913" t="s">
        <v>216</v>
      </c>
      <c r="T6" s="914"/>
      <c r="U6" s="914"/>
      <c r="V6" s="915"/>
      <c r="W6" s="905" t="s">
        <v>65</v>
      </c>
    </row>
    <row r="7" spans="1:23" s="594" customFormat="1" ht="12.95" customHeight="1">
      <c r="A7" s="925"/>
      <c r="B7" s="911" t="s">
        <v>217</v>
      </c>
      <c r="C7" s="929" t="s">
        <v>72</v>
      </c>
      <c r="D7" s="931" t="s">
        <v>73</v>
      </c>
      <c r="E7" s="922" t="s">
        <v>615</v>
      </c>
      <c r="F7" s="911" t="s">
        <v>217</v>
      </c>
      <c r="G7" s="911" t="s">
        <v>218</v>
      </c>
      <c r="H7" s="909" t="s">
        <v>219</v>
      </c>
      <c r="I7" s="922" t="s">
        <v>614</v>
      </c>
      <c r="J7" s="909" t="s">
        <v>217</v>
      </c>
      <c r="K7" s="909" t="s">
        <v>218</v>
      </c>
      <c r="L7" s="346"/>
      <c r="M7" s="909" t="s">
        <v>219</v>
      </c>
      <c r="N7" s="922" t="s">
        <v>614</v>
      </c>
      <c r="O7" s="909" t="s">
        <v>217</v>
      </c>
      <c r="P7" s="909" t="s">
        <v>218</v>
      </c>
      <c r="Q7" s="909" t="s">
        <v>219</v>
      </c>
      <c r="R7" s="922" t="s">
        <v>614</v>
      </c>
      <c r="S7" s="909" t="s">
        <v>71</v>
      </c>
      <c r="T7" s="911" t="s">
        <v>218</v>
      </c>
      <c r="U7" s="909" t="s">
        <v>219</v>
      </c>
      <c r="V7" s="922" t="s">
        <v>614</v>
      </c>
      <c r="W7" s="906"/>
    </row>
    <row r="8" spans="1:23" s="594" customFormat="1" ht="12.95" customHeight="1">
      <c r="A8" s="925"/>
      <c r="B8" s="912"/>
      <c r="C8" s="930"/>
      <c r="D8" s="930"/>
      <c r="E8" s="910"/>
      <c r="F8" s="912"/>
      <c r="G8" s="912"/>
      <c r="H8" s="910"/>
      <c r="I8" s="910"/>
      <c r="J8" s="910"/>
      <c r="K8" s="910"/>
      <c r="L8" s="346"/>
      <c r="M8" s="910"/>
      <c r="N8" s="923"/>
      <c r="O8" s="910"/>
      <c r="P8" s="910"/>
      <c r="Q8" s="910"/>
      <c r="R8" s="923"/>
      <c r="S8" s="910"/>
      <c r="T8" s="912"/>
      <c r="U8" s="910"/>
      <c r="V8" s="923"/>
      <c r="W8" s="906"/>
    </row>
    <row r="9" spans="1:23" s="594" customFormat="1" ht="21.75" customHeight="1">
      <c r="A9" s="925"/>
      <c r="B9" s="537" t="s">
        <v>220</v>
      </c>
      <c r="C9" s="708"/>
      <c r="D9" s="708"/>
      <c r="E9" s="916" t="s">
        <v>222</v>
      </c>
      <c r="F9" s="537" t="s">
        <v>221</v>
      </c>
      <c r="G9" s="353"/>
      <c r="H9" s="537"/>
      <c r="I9" s="916" t="s">
        <v>222</v>
      </c>
      <c r="J9" s="347" t="s">
        <v>223</v>
      </c>
      <c r="K9" s="655"/>
      <c r="L9" s="346"/>
      <c r="M9" s="657"/>
      <c r="N9" s="916" t="s">
        <v>222</v>
      </c>
      <c r="O9" s="158" t="s">
        <v>223</v>
      </c>
      <c r="P9" s="158"/>
      <c r="Q9" s="657"/>
      <c r="R9" s="916" t="s">
        <v>222</v>
      </c>
      <c r="S9" s="655" t="s">
        <v>220</v>
      </c>
      <c r="T9" s="657"/>
      <c r="U9" s="657"/>
      <c r="V9" s="916" t="s">
        <v>222</v>
      </c>
      <c r="W9" s="906"/>
    </row>
    <row r="10" spans="1:23" s="594" customFormat="1" ht="21.75" customHeight="1">
      <c r="A10" s="926"/>
      <c r="B10" s="348" t="s">
        <v>67</v>
      </c>
      <c r="C10" s="354" t="s">
        <v>394</v>
      </c>
      <c r="D10" s="349" t="s">
        <v>395</v>
      </c>
      <c r="E10" s="917"/>
      <c r="F10" s="349" t="s">
        <v>226</v>
      </c>
      <c r="G10" s="354" t="s">
        <v>394</v>
      </c>
      <c r="H10" s="349" t="s">
        <v>395</v>
      </c>
      <c r="I10" s="917"/>
      <c r="J10" s="350" t="s">
        <v>227</v>
      </c>
      <c r="K10" s="348" t="s">
        <v>394</v>
      </c>
      <c r="L10" s="346"/>
      <c r="M10" s="349" t="s">
        <v>393</v>
      </c>
      <c r="N10" s="921"/>
      <c r="O10" s="351" t="s">
        <v>227</v>
      </c>
      <c r="P10" s="351" t="s">
        <v>394</v>
      </c>
      <c r="Q10" s="349" t="s">
        <v>393</v>
      </c>
      <c r="R10" s="921"/>
      <c r="S10" s="348" t="s">
        <v>227</v>
      </c>
      <c r="T10" s="349" t="s">
        <v>394</v>
      </c>
      <c r="U10" s="349" t="s">
        <v>393</v>
      </c>
      <c r="V10" s="921"/>
      <c r="W10" s="907"/>
    </row>
    <row r="11" spans="1:23" s="594" customFormat="1" ht="4.5" customHeight="1">
      <c r="A11" s="536"/>
      <c r="B11" s="538"/>
      <c r="C11" s="538"/>
      <c r="D11" s="538"/>
      <c r="E11" s="156"/>
      <c r="F11" s="538"/>
      <c r="G11" s="355"/>
      <c r="H11" s="538"/>
      <c r="I11" s="356"/>
      <c r="J11" s="347"/>
      <c r="K11" s="347"/>
      <c r="L11" s="347"/>
      <c r="M11" s="659"/>
      <c r="N11" s="352"/>
      <c r="O11" s="347"/>
      <c r="P11" s="347"/>
      <c r="Q11" s="659"/>
      <c r="R11" s="352"/>
      <c r="S11" s="347"/>
      <c r="T11" s="659"/>
      <c r="U11" s="659"/>
      <c r="V11" s="352"/>
      <c r="W11" s="658"/>
    </row>
    <row r="12" spans="1:23" s="637" customFormat="1" ht="35.1" customHeight="1">
      <c r="A12" s="138">
        <v>2019</v>
      </c>
      <c r="B12" s="638">
        <v>3</v>
      </c>
      <c r="C12" s="638">
        <v>14</v>
      </c>
      <c r="D12" s="638">
        <v>23</v>
      </c>
      <c r="E12" s="638">
        <v>141</v>
      </c>
      <c r="F12" s="638">
        <v>3</v>
      </c>
      <c r="G12" s="638">
        <v>14</v>
      </c>
      <c r="H12" s="638">
        <v>23</v>
      </c>
      <c r="I12" s="638">
        <v>141</v>
      </c>
      <c r="J12" s="638">
        <v>0</v>
      </c>
      <c r="K12" s="638">
        <v>0</v>
      </c>
      <c r="L12" s="635"/>
      <c r="M12" s="638">
        <v>0</v>
      </c>
      <c r="N12" s="638">
        <v>0</v>
      </c>
      <c r="O12" s="638">
        <v>0</v>
      </c>
      <c r="P12" s="638">
        <v>0</v>
      </c>
      <c r="Q12" s="638">
        <v>0</v>
      </c>
      <c r="R12" s="638">
        <v>0</v>
      </c>
      <c r="S12" s="638">
        <v>0</v>
      </c>
      <c r="T12" s="638">
        <v>0</v>
      </c>
      <c r="U12" s="638">
        <v>0</v>
      </c>
      <c r="V12" s="638">
        <v>0</v>
      </c>
      <c r="W12" s="140">
        <v>2019</v>
      </c>
    </row>
    <row r="13" spans="1:23" s="637" customFormat="1" ht="35.1" customHeight="1">
      <c r="A13" s="138">
        <v>2020</v>
      </c>
      <c r="B13" s="638">
        <v>3</v>
      </c>
      <c r="C13" s="638">
        <v>32</v>
      </c>
      <c r="D13" s="638">
        <v>37</v>
      </c>
      <c r="E13" s="638">
        <v>150</v>
      </c>
      <c r="F13" s="638">
        <v>3</v>
      </c>
      <c r="G13" s="638">
        <v>32</v>
      </c>
      <c r="H13" s="638">
        <v>37</v>
      </c>
      <c r="I13" s="638">
        <v>150</v>
      </c>
      <c r="J13" s="638">
        <v>0</v>
      </c>
      <c r="K13" s="638">
        <v>0</v>
      </c>
      <c r="L13" s="635"/>
      <c r="M13" s="638">
        <v>0</v>
      </c>
      <c r="N13" s="638">
        <v>0</v>
      </c>
      <c r="O13" s="638">
        <v>0</v>
      </c>
      <c r="P13" s="638">
        <v>0</v>
      </c>
      <c r="Q13" s="638">
        <v>0</v>
      </c>
      <c r="R13" s="638">
        <v>0</v>
      </c>
      <c r="S13" s="638">
        <v>0</v>
      </c>
      <c r="T13" s="638">
        <v>0</v>
      </c>
      <c r="U13" s="638">
        <v>0</v>
      </c>
      <c r="V13" s="638">
        <v>0</v>
      </c>
      <c r="W13" s="140">
        <v>2020</v>
      </c>
    </row>
    <row r="14" spans="1:23" s="637" customFormat="1" ht="35.1" customHeight="1">
      <c r="A14" s="138">
        <v>2021</v>
      </c>
      <c r="B14" s="634">
        <v>3</v>
      </c>
      <c r="C14" s="634">
        <v>11</v>
      </c>
      <c r="D14" s="634">
        <v>15</v>
      </c>
      <c r="E14" s="634">
        <v>142</v>
      </c>
      <c r="F14" s="634">
        <v>3</v>
      </c>
      <c r="G14" s="634">
        <v>11</v>
      </c>
      <c r="H14" s="634">
        <v>15</v>
      </c>
      <c r="I14" s="634">
        <v>142</v>
      </c>
      <c r="J14" s="635">
        <v>0</v>
      </c>
      <c r="K14" s="635">
        <v>0</v>
      </c>
      <c r="L14" s="635"/>
      <c r="M14" s="636">
        <v>0</v>
      </c>
      <c r="N14" s="636">
        <v>0</v>
      </c>
      <c r="O14" s="636">
        <v>0</v>
      </c>
      <c r="P14" s="636">
        <v>0</v>
      </c>
      <c r="Q14" s="636">
        <v>0</v>
      </c>
      <c r="R14" s="636">
        <v>0</v>
      </c>
      <c r="S14" s="636">
        <v>0</v>
      </c>
      <c r="T14" s="636">
        <v>0</v>
      </c>
      <c r="U14" s="636">
        <v>0</v>
      </c>
      <c r="V14" s="636">
        <v>0</v>
      </c>
      <c r="W14" s="140">
        <v>2021</v>
      </c>
    </row>
    <row r="15" spans="1:23" s="637" customFormat="1" ht="35.1" customHeight="1">
      <c r="A15" s="138">
        <v>2022</v>
      </c>
      <c r="B15" s="634">
        <v>3</v>
      </c>
      <c r="C15" s="634">
        <v>9</v>
      </c>
      <c r="D15" s="634">
        <v>19</v>
      </c>
      <c r="E15" s="634">
        <v>130</v>
      </c>
      <c r="F15" s="634">
        <v>3</v>
      </c>
      <c r="G15" s="634">
        <v>9</v>
      </c>
      <c r="H15" s="634">
        <v>19</v>
      </c>
      <c r="I15" s="634">
        <v>130</v>
      </c>
      <c r="J15" s="635">
        <v>0</v>
      </c>
      <c r="K15" s="635">
        <v>0</v>
      </c>
      <c r="L15" s="635"/>
      <c r="M15" s="636">
        <v>0</v>
      </c>
      <c r="N15" s="636">
        <v>0</v>
      </c>
      <c r="O15" s="636">
        <v>0</v>
      </c>
      <c r="P15" s="636">
        <v>0</v>
      </c>
      <c r="Q15" s="636">
        <v>0</v>
      </c>
      <c r="R15" s="636">
        <v>0</v>
      </c>
      <c r="S15" s="636">
        <v>0</v>
      </c>
      <c r="T15" s="636">
        <v>0</v>
      </c>
      <c r="U15" s="636">
        <v>0</v>
      </c>
      <c r="V15" s="636">
        <v>0</v>
      </c>
      <c r="W15" s="140">
        <v>2022</v>
      </c>
    </row>
    <row r="16" spans="1:23" s="641" customFormat="1" ht="35.1" customHeight="1">
      <c r="A16" s="606">
        <v>2023</v>
      </c>
      <c r="B16" s="639">
        <f t="shared" ref="B16:V16" si="0">SUM(B17,B19)</f>
        <v>3</v>
      </c>
      <c r="C16" s="639">
        <f t="shared" si="0"/>
        <v>17</v>
      </c>
      <c r="D16" s="639">
        <f t="shared" si="0"/>
        <v>26</v>
      </c>
      <c r="E16" s="639">
        <f t="shared" si="0"/>
        <v>123</v>
      </c>
      <c r="F16" s="639">
        <f t="shared" si="0"/>
        <v>3</v>
      </c>
      <c r="G16" s="639">
        <f t="shared" si="0"/>
        <v>17</v>
      </c>
      <c r="H16" s="639">
        <f t="shared" si="0"/>
        <v>26</v>
      </c>
      <c r="I16" s="639">
        <f t="shared" si="0"/>
        <v>123</v>
      </c>
      <c r="J16" s="639">
        <f t="shared" si="0"/>
        <v>0</v>
      </c>
      <c r="K16" s="639">
        <f t="shared" si="0"/>
        <v>0</v>
      </c>
      <c r="L16" s="640"/>
      <c r="M16" s="639">
        <f t="shared" si="0"/>
        <v>0</v>
      </c>
      <c r="N16" s="639">
        <f t="shared" si="0"/>
        <v>0</v>
      </c>
      <c r="O16" s="639">
        <f t="shared" si="0"/>
        <v>0</v>
      </c>
      <c r="P16" s="639">
        <f t="shared" si="0"/>
        <v>0</v>
      </c>
      <c r="Q16" s="639">
        <f t="shared" si="0"/>
        <v>0</v>
      </c>
      <c r="R16" s="639">
        <f t="shared" si="0"/>
        <v>0</v>
      </c>
      <c r="S16" s="639">
        <f t="shared" si="0"/>
        <v>0</v>
      </c>
      <c r="T16" s="639">
        <f t="shared" si="0"/>
        <v>0</v>
      </c>
      <c r="U16" s="639">
        <f t="shared" si="0"/>
        <v>0</v>
      </c>
      <c r="V16" s="639">
        <f t="shared" si="0"/>
        <v>0</v>
      </c>
      <c r="W16" s="607">
        <v>2023</v>
      </c>
    </row>
    <row r="17" spans="1:23" s="643" customFormat="1" ht="35.1" customHeight="1">
      <c r="A17" s="418" t="s">
        <v>80</v>
      </c>
      <c r="B17" s="642">
        <f>SUM(B18)</f>
        <v>1</v>
      </c>
      <c r="C17" s="642">
        <f t="shared" ref="C17:I17" si="1">SUM(C18)</f>
        <v>6</v>
      </c>
      <c r="D17" s="642">
        <f t="shared" si="1"/>
        <v>11</v>
      </c>
      <c r="E17" s="642">
        <f t="shared" si="1"/>
        <v>41</v>
      </c>
      <c r="F17" s="642">
        <f t="shared" si="1"/>
        <v>1</v>
      </c>
      <c r="G17" s="642">
        <f t="shared" si="1"/>
        <v>6</v>
      </c>
      <c r="H17" s="642">
        <f t="shared" si="1"/>
        <v>11</v>
      </c>
      <c r="I17" s="642">
        <f t="shared" si="1"/>
        <v>41</v>
      </c>
      <c r="J17" s="642">
        <f>SUM(J18)</f>
        <v>0</v>
      </c>
      <c r="K17" s="642">
        <f>SUM(K18)</f>
        <v>0</v>
      </c>
      <c r="L17" s="635"/>
      <c r="M17" s="642">
        <f t="shared" ref="M17:V17" si="2">SUM(M18)</f>
        <v>0</v>
      </c>
      <c r="N17" s="642">
        <f t="shared" si="2"/>
        <v>0</v>
      </c>
      <c r="O17" s="642">
        <f t="shared" si="2"/>
        <v>0</v>
      </c>
      <c r="P17" s="642">
        <f t="shared" si="2"/>
        <v>0</v>
      </c>
      <c r="Q17" s="642">
        <f t="shared" si="2"/>
        <v>0</v>
      </c>
      <c r="R17" s="642">
        <f t="shared" si="2"/>
        <v>0</v>
      </c>
      <c r="S17" s="642">
        <f t="shared" si="2"/>
        <v>0</v>
      </c>
      <c r="T17" s="642">
        <f t="shared" si="2"/>
        <v>0</v>
      </c>
      <c r="U17" s="642">
        <f t="shared" si="2"/>
        <v>0</v>
      </c>
      <c r="V17" s="642">
        <f t="shared" si="2"/>
        <v>0</v>
      </c>
      <c r="W17" s="416" t="s">
        <v>87</v>
      </c>
    </row>
    <row r="18" spans="1:23" s="645" customFormat="1" ht="35.1" customHeight="1">
      <c r="A18" s="580" t="s">
        <v>228</v>
      </c>
      <c r="B18" s="644">
        <f>SUM(F18,J18,O18,S18)</f>
        <v>1</v>
      </c>
      <c r="C18" s="644">
        <f>SUM(G18,K18,P18,T18)</f>
        <v>6</v>
      </c>
      <c r="D18" s="644">
        <f>SUM(H18,M18,Q18,U18)</f>
        <v>11</v>
      </c>
      <c r="E18" s="644">
        <f>SUM(I18,N18,R18,V18)</f>
        <v>41</v>
      </c>
      <c r="F18" s="718">
        <v>1</v>
      </c>
      <c r="G18" s="718">
        <v>6</v>
      </c>
      <c r="H18" s="718">
        <v>11</v>
      </c>
      <c r="I18" s="718">
        <v>41</v>
      </c>
      <c r="J18" s="719">
        <v>0</v>
      </c>
      <c r="K18" s="719">
        <v>0</v>
      </c>
      <c r="L18" s="719"/>
      <c r="M18" s="719">
        <v>0</v>
      </c>
      <c r="N18" s="719">
        <v>0</v>
      </c>
      <c r="O18" s="719">
        <v>0</v>
      </c>
      <c r="P18" s="719">
        <v>0</v>
      </c>
      <c r="Q18" s="719">
        <v>0</v>
      </c>
      <c r="R18" s="719">
        <v>0</v>
      </c>
      <c r="S18" s="719">
        <v>0</v>
      </c>
      <c r="T18" s="719">
        <v>0</v>
      </c>
      <c r="U18" s="719">
        <v>0</v>
      </c>
      <c r="V18" s="719">
        <v>0</v>
      </c>
      <c r="W18" s="583" t="s">
        <v>90</v>
      </c>
    </row>
    <row r="19" spans="1:23" s="637" customFormat="1" ht="35.1" customHeight="1">
      <c r="A19" s="418" t="s">
        <v>84</v>
      </c>
      <c r="B19" s="642">
        <f>SUM(B20:B21)</f>
        <v>2</v>
      </c>
      <c r="C19" s="642">
        <f t="shared" ref="C19:I19" si="3">SUM(C20:C21)</f>
        <v>11</v>
      </c>
      <c r="D19" s="642">
        <f t="shared" si="3"/>
        <v>15</v>
      </c>
      <c r="E19" s="642">
        <f t="shared" si="3"/>
        <v>82</v>
      </c>
      <c r="F19" s="642">
        <f t="shared" si="3"/>
        <v>2</v>
      </c>
      <c r="G19" s="642">
        <f t="shared" si="3"/>
        <v>11</v>
      </c>
      <c r="H19" s="642">
        <f t="shared" si="3"/>
        <v>15</v>
      </c>
      <c r="I19" s="642">
        <f t="shared" si="3"/>
        <v>82</v>
      </c>
      <c r="J19" s="642">
        <f>SUM(J20:J21)</f>
        <v>0</v>
      </c>
      <c r="K19" s="642">
        <f>SUM(K20:K21)</f>
        <v>0</v>
      </c>
      <c r="L19" s="635"/>
      <c r="M19" s="642">
        <f t="shared" ref="M19:U19" si="4">SUM(M20:M21)</f>
        <v>0</v>
      </c>
      <c r="N19" s="642">
        <f t="shared" si="4"/>
        <v>0</v>
      </c>
      <c r="O19" s="642">
        <f t="shared" si="4"/>
        <v>0</v>
      </c>
      <c r="P19" s="642">
        <f t="shared" si="4"/>
        <v>0</v>
      </c>
      <c r="Q19" s="642">
        <f t="shared" si="4"/>
        <v>0</v>
      </c>
      <c r="R19" s="642">
        <f t="shared" si="4"/>
        <v>0</v>
      </c>
      <c r="S19" s="642">
        <f t="shared" si="4"/>
        <v>0</v>
      </c>
      <c r="T19" s="642">
        <f t="shared" si="4"/>
        <v>0</v>
      </c>
      <c r="U19" s="642">
        <f t="shared" si="4"/>
        <v>0</v>
      </c>
      <c r="V19" s="642">
        <f>SUM(V20:V21)</f>
        <v>0</v>
      </c>
      <c r="W19" s="416" t="s">
        <v>91</v>
      </c>
    </row>
    <row r="20" spans="1:23" s="646" customFormat="1" ht="35.1" customHeight="1">
      <c r="A20" s="580" t="s">
        <v>229</v>
      </c>
      <c r="B20" s="644">
        <f>SUM(F20,J20,O20,S20)</f>
        <v>1</v>
      </c>
      <c r="C20" s="644">
        <f>SUM(G20,K20,P20,T20)</f>
        <v>4</v>
      </c>
      <c r="D20" s="644">
        <f>SUM(H20,M20,Q20,U20)</f>
        <v>10</v>
      </c>
      <c r="E20" s="644">
        <f>SUM(I20,N20,R20,V20)</f>
        <v>40</v>
      </c>
      <c r="F20" s="718">
        <v>1</v>
      </c>
      <c r="G20" s="718">
        <v>4</v>
      </c>
      <c r="H20" s="718">
        <v>10</v>
      </c>
      <c r="I20" s="718">
        <v>40</v>
      </c>
      <c r="J20" s="719">
        <v>0</v>
      </c>
      <c r="K20" s="719">
        <v>0</v>
      </c>
      <c r="L20" s="719"/>
      <c r="M20" s="719">
        <v>0</v>
      </c>
      <c r="N20" s="719">
        <v>0</v>
      </c>
      <c r="O20" s="719">
        <v>0</v>
      </c>
      <c r="P20" s="719">
        <v>0</v>
      </c>
      <c r="Q20" s="719">
        <v>0</v>
      </c>
      <c r="R20" s="719">
        <v>0</v>
      </c>
      <c r="S20" s="719">
        <v>0</v>
      </c>
      <c r="T20" s="719">
        <v>0</v>
      </c>
      <c r="U20" s="719">
        <v>0</v>
      </c>
      <c r="V20" s="719">
        <v>0</v>
      </c>
      <c r="W20" s="583" t="s">
        <v>31</v>
      </c>
    </row>
    <row r="21" spans="1:23" s="645" customFormat="1" ht="35.1" customHeight="1">
      <c r="A21" s="580" t="s">
        <v>230</v>
      </c>
      <c r="B21" s="644">
        <f>SUM(F21,J21,O21,S21)</f>
        <v>1</v>
      </c>
      <c r="C21" s="644">
        <f>SUM(G21,K21,P21,T21)</f>
        <v>7</v>
      </c>
      <c r="D21" s="644">
        <f>SUM(H21,M21,Q21,U21)</f>
        <v>5</v>
      </c>
      <c r="E21" s="644">
        <f>SUM(I21,N21,R21,V21)</f>
        <v>42</v>
      </c>
      <c r="F21" s="718">
        <v>1</v>
      </c>
      <c r="G21" s="718">
        <v>7</v>
      </c>
      <c r="H21" s="718">
        <v>5</v>
      </c>
      <c r="I21" s="718">
        <v>42</v>
      </c>
      <c r="J21" s="719">
        <v>0</v>
      </c>
      <c r="K21" s="719">
        <v>0</v>
      </c>
      <c r="L21" s="719"/>
      <c r="M21" s="719">
        <v>0</v>
      </c>
      <c r="N21" s="719">
        <v>0</v>
      </c>
      <c r="O21" s="719">
        <v>0</v>
      </c>
      <c r="P21" s="719">
        <v>0</v>
      </c>
      <c r="Q21" s="719">
        <v>0</v>
      </c>
      <c r="R21" s="719">
        <v>0</v>
      </c>
      <c r="S21" s="719">
        <v>0</v>
      </c>
      <c r="T21" s="719">
        <v>0</v>
      </c>
      <c r="U21" s="719">
        <v>0</v>
      </c>
      <c r="V21" s="719">
        <v>0</v>
      </c>
      <c r="W21" s="516" t="s">
        <v>47</v>
      </c>
    </row>
    <row r="22" spans="1:23" s="595" customFormat="1" ht="4.5" customHeight="1" thickBot="1">
      <c r="A22" s="357"/>
      <c r="B22" s="358"/>
      <c r="C22" s="359"/>
      <c r="D22" s="359"/>
      <c r="E22" s="359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9"/>
      <c r="U22" s="359"/>
      <c r="V22" s="359"/>
      <c r="W22" s="360"/>
    </row>
    <row r="23" spans="1:23" s="157" customFormat="1" ht="20.25" customHeight="1" thickTop="1">
      <c r="A23" s="361" t="s">
        <v>621</v>
      </c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160"/>
      <c r="M23" s="361" t="s">
        <v>627</v>
      </c>
      <c r="N23" s="361"/>
      <c r="O23" s="361"/>
      <c r="P23" s="361"/>
      <c r="Q23" s="361"/>
      <c r="R23" s="361"/>
      <c r="S23" s="361"/>
      <c r="T23" s="361"/>
      <c r="U23" s="361"/>
      <c r="V23" s="361"/>
      <c r="W23" s="361"/>
    </row>
    <row r="24" spans="1:23" s="157" customFormat="1" ht="32.25" customHeight="1">
      <c r="A24" s="887" t="s">
        <v>588</v>
      </c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710"/>
      <c r="M24" s="887" t="s">
        <v>589</v>
      </c>
      <c r="N24" s="887"/>
      <c r="O24" s="887"/>
      <c r="P24" s="887"/>
      <c r="Q24" s="887"/>
      <c r="R24" s="887"/>
      <c r="S24" s="887"/>
      <c r="T24" s="887"/>
      <c r="U24" s="887"/>
      <c r="V24" s="887"/>
      <c r="W24" s="887"/>
    </row>
  </sheetData>
  <mergeCells count="37">
    <mergeCell ref="S7:S8"/>
    <mergeCell ref="T7:T8"/>
    <mergeCell ref="U7:U8"/>
    <mergeCell ref="M24:W24"/>
    <mergeCell ref="A24:K24"/>
    <mergeCell ref="R7:R8"/>
    <mergeCell ref="M7:M8"/>
    <mergeCell ref="O7:O8"/>
    <mergeCell ref="P7:P8"/>
    <mergeCell ref="Q7:Q8"/>
    <mergeCell ref="I9:I10"/>
    <mergeCell ref="C7:C8"/>
    <mergeCell ref="D7:D8"/>
    <mergeCell ref="E7:E8"/>
    <mergeCell ref="F7:F8"/>
    <mergeCell ref="G7:G8"/>
    <mergeCell ref="N7:N8"/>
    <mergeCell ref="H7:H8"/>
    <mergeCell ref="I7:I8"/>
    <mergeCell ref="A6:A10"/>
    <mergeCell ref="F6:I6"/>
    <mergeCell ref="W6:W10"/>
    <mergeCell ref="M3:W3"/>
    <mergeCell ref="A3:K3"/>
    <mergeCell ref="J7:J8"/>
    <mergeCell ref="K7:K8"/>
    <mergeCell ref="B7:B8"/>
    <mergeCell ref="B6:E6"/>
    <mergeCell ref="E9:E10"/>
    <mergeCell ref="J6:K6"/>
    <mergeCell ref="M6:N6"/>
    <mergeCell ref="S6:V6"/>
    <mergeCell ref="O6:R6"/>
    <mergeCell ref="N9:N10"/>
    <mergeCell ref="R9:R10"/>
    <mergeCell ref="V7:V8"/>
    <mergeCell ref="V9:V10"/>
  </mergeCells>
  <phoneticPr fontId="2" type="noConversion"/>
  <printOptions gridLinesSet="0"/>
  <pageMargins left="0.35433070866141736" right="0.27559055118110237" top="0.39370078740157483" bottom="0.39370078740157483" header="0.19685039370078741" footer="0.19685039370078741"/>
  <pageSetup paperSize="8" scale="85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67"/>
  <sheetViews>
    <sheetView showZeros="0" view="pageBreakPreview" zoomScaleNormal="100" zoomScaleSheetLayoutView="100" workbookViewId="0"/>
  </sheetViews>
  <sheetFormatPr defaultRowHeight="11.25"/>
  <cols>
    <col min="1" max="1" width="12" style="22" customWidth="1"/>
    <col min="2" max="4" width="10.625" style="197" customWidth="1"/>
    <col min="5" max="6" width="10.625" style="597" customWidth="1"/>
    <col min="7" max="9" width="10.625" style="197" customWidth="1"/>
    <col min="10" max="10" width="10.625" style="597" customWidth="1"/>
    <col min="11" max="11" width="10.625" style="197" customWidth="1"/>
    <col min="12" max="12" width="11.5" style="197" customWidth="1"/>
    <col min="13" max="13" width="10.625" style="197" customWidth="1"/>
    <col min="14" max="14" width="2.5" style="20" customWidth="1"/>
    <col min="15" max="15" width="10.625" style="197" customWidth="1"/>
    <col min="16" max="16" width="10.625" style="22" customWidth="1"/>
    <col min="17" max="26" width="10.625" style="20" customWidth="1"/>
    <col min="27" max="27" width="15.375" style="197" customWidth="1"/>
    <col min="28" max="16384" width="9" style="20"/>
  </cols>
  <sheetData>
    <row r="1" spans="1:28" s="157" customFormat="1" ht="19.5" customHeight="1">
      <c r="A1" s="75" t="s">
        <v>383</v>
      </c>
      <c r="B1" s="75"/>
      <c r="C1" s="75"/>
      <c r="D1" s="75"/>
      <c r="E1" s="75"/>
      <c r="F1" s="75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3"/>
      <c r="Y1" s="529"/>
      <c r="Z1" s="364"/>
      <c r="AA1" s="529" t="s">
        <v>187</v>
      </c>
      <c r="AB1" s="22"/>
    </row>
    <row r="2" spans="1:28" ht="9.9499999999999993" customHeight="1">
      <c r="A2" s="75"/>
      <c r="B2" s="367"/>
      <c r="C2" s="367"/>
      <c r="D2" s="367"/>
      <c r="E2" s="368"/>
      <c r="F2" s="368"/>
      <c r="G2" s="367"/>
      <c r="H2" s="367"/>
      <c r="I2" s="367"/>
      <c r="J2" s="368"/>
      <c r="K2" s="367"/>
      <c r="L2" s="367"/>
      <c r="M2" s="367"/>
      <c r="N2" s="253"/>
      <c r="O2" s="367"/>
      <c r="P2" s="75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529"/>
    </row>
    <row r="3" spans="1:28" s="565" customFormat="1" ht="28.5" customHeight="1">
      <c r="A3" s="730" t="s">
        <v>569</v>
      </c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365"/>
      <c r="O3" s="730" t="s">
        <v>464</v>
      </c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</row>
    <row r="4" spans="1:28" s="557" customFormat="1" ht="9.9499999999999993" customHeight="1">
      <c r="A4" s="369"/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261"/>
      <c r="O4" s="369"/>
      <c r="P4" s="369"/>
      <c r="Q4" s="283"/>
      <c r="R4" s="283"/>
      <c r="S4" s="284"/>
      <c r="T4" s="284"/>
      <c r="U4" s="284"/>
      <c r="V4" s="284"/>
      <c r="W4" s="284"/>
      <c r="X4" s="284"/>
      <c r="Y4" s="284"/>
      <c r="Z4" s="284"/>
      <c r="AA4" s="247"/>
    </row>
    <row r="5" spans="1:28" ht="17.25" thickBot="1">
      <c r="A5" s="341" t="s">
        <v>213</v>
      </c>
      <c r="B5" s="370"/>
      <c r="C5" s="370"/>
      <c r="D5" s="370"/>
      <c r="E5" s="371"/>
      <c r="F5" s="371"/>
      <c r="G5" s="370"/>
      <c r="H5" s="370"/>
      <c r="I5" s="370"/>
      <c r="J5" s="371"/>
      <c r="K5" s="370"/>
      <c r="L5" s="370"/>
      <c r="M5" s="370"/>
      <c r="N5" s="253"/>
      <c r="O5" s="370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344" t="s">
        <v>7</v>
      </c>
    </row>
    <row r="6" spans="1:28" s="596" customFormat="1" ht="24" customHeight="1" thickTop="1">
      <c r="A6" s="938" t="s">
        <v>232</v>
      </c>
      <c r="B6" s="940" t="s">
        <v>217</v>
      </c>
      <c r="C6" s="940" t="s">
        <v>233</v>
      </c>
      <c r="D6" s="942"/>
      <c r="E6" s="942"/>
      <c r="F6" s="943"/>
      <c r="G6" s="940" t="s">
        <v>234</v>
      </c>
      <c r="H6" s="942"/>
      <c r="I6" s="942"/>
      <c r="J6" s="942"/>
      <c r="K6" s="942"/>
      <c r="L6" s="942"/>
      <c r="M6" s="943"/>
      <c r="N6" s="372"/>
      <c r="O6" s="946" t="s">
        <v>235</v>
      </c>
      <c r="P6" s="947"/>
      <c r="Q6" s="947"/>
      <c r="R6" s="947"/>
      <c r="S6" s="947"/>
      <c r="T6" s="947"/>
      <c r="U6" s="947"/>
      <c r="V6" s="947"/>
      <c r="W6" s="947"/>
      <c r="X6" s="947"/>
      <c r="Y6" s="947"/>
      <c r="Z6" s="948"/>
      <c r="AA6" s="949" t="s">
        <v>236</v>
      </c>
    </row>
    <row r="7" spans="1:28" s="596" customFormat="1" ht="24" customHeight="1">
      <c r="A7" s="939"/>
      <c r="B7" s="941"/>
      <c r="C7" s="932" t="s">
        <v>392</v>
      </c>
      <c r="D7" s="933"/>
      <c r="E7" s="933"/>
      <c r="F7" s="934"/>
      <c r="G7" s="932" t="s">
        <v>393</v>
      </c>
      <c r="H7" s="933"/>
      <c r="I7" s="933"/>
      <c r="J7" s="933"/>
      <c r="K7" s="933"/>
      <c r="L7" s="933"/>
      <c r="M7" s="934"/>
      <c r="N7" s="373"/>
      <c r="O7" s="950" t="s">
        <v>465</v>
      </c>
      <c r="P7" s="951"/>
      <c r="Q7" s="952"/>
      <c r="R7" s="953" t="s">
        <v>237</v>
      </c>
      <c r="S7" s="954"/>
      <c r="T7" s="954"/>
      <c r="U7" s="945"/>
      <c r="V7" s="953" t="s">
        <v>466</v>
      </c>
      <c r="W7" s="954"/>
      <c r="X7" s="954"/>
      <c r="Y7" s="954"/>
      <c r="Z7" s="945"/>
      <c r="AA7" s="941"/>
    </row>
    <row r="8" spans="1:28" s="596" customFormat="1" ht="32.25" customHeight="1">
      <c r="A8" s="939"/>
      <c r="B8" s="941"/>
      <c r="C8" s="374" t="s">
        <v>56</v>
      </c>
      <c r="D8" s="374" t="s">
        <v>238</v>
      </c>
      <c r="E8" s="545" t="s">
        <v>239</v>
      </c>
      <c r="F8" s="374" t="s">
        <v>240</v>
      </c>
      <c r="G8" s="374" t="s">
        <v>56</v>
      </c>
      <c r="H8" s="375" t="s">
        <v>241</v>
      </c>
      <c r="I8" s="374" t="s">
        <v>242</v>
      </c>
      <c r="J8" s="374" t="s">
        <v>243</v>
      </c>
      <c r="K8" s="661" t="s">
        <v>244</v>
      </c>
      <c r="L8" s="374" t="s">
        <v>590</v>
      </c>
      <c r="M8" s="374" t="s">
        <v>245</v>
      </c>
      <c r="N8" s="376"/>
      <c r="O8" s="955" t="s">
        <v>246</v>
      </c>
      <c r="P8" s="955" t="s">
        <v>247</v>
      </c>
      <c r="Q8" s="955" t="s">
        <v>248</v>
      </c>
      <c r="R8" s="944" t="s">
        <v>467</v>
      </c>
      <c r="S8" s="945"/>
      <c r="T8" s="944" t="s">
        <v>468</v>
      </c>
      <c r="U8" s="945"/>
      <c r="V8" s="543" t="s">
        <v>542</v>
      </c>
      <c r="W8" s="543" t="s">
        <v>249</v>
      </c>
      <c r="X8" s="543" t="s">
        <v>250</v>
      </c>
      <c r="Y8" s="374" t="s">
        <v>543</v>
      </c>
      <c r="Z8" s="372" t="s">
        <v>251</v>
      </c>
      <c r="AA8" s="941"/>
    </row>
    <row r="9" spans="1:28" s="596" customFormat="1" ht="15.95" customHeight="1">
      <c r="A9" s="939"/>
      <c r="B9" s="544" t="s">
        <v>223</v>
      </c>
      <c r="C9" s="546"/>
      <c r="D9" s="546"/>
      <c r="E9" s="546" t="s">
        <v>396</v>
      </c>
      <c r="F9" s="377"/>
      <c r="G9" s="546"/>
      <c r="H9" s="546"/>
      <c r="I9" s="373"/>
      <c r="J9" s="377"/>
      <c r="K9" s="373"/>
      <c r="L9" s="373"/>
      <c r="M9" s="377"/>
      <c r="N9" s="546"/>
      <c r="O9" s="956"/>
      <c r="P9" s="956"/>
      <c r="Q9" s="956"/>
      <c r="R9" s="546" t="s">
        <v>247</v>
      </c>
      <c r="S9" s="543" t="s">
        <v>248</v>
      </c>
      <c r="T9" s="543" t="s">
        <v>247</v>
      </c>
      <c r="U9" s="543" t="s">
        <v>248</v>
      </c>
      <c r="V9" s="935" t="s">
        <v>581</v>
      </c>
      <c r="W9" s="935" t="s">
        <v>252</v>
      </c>
      <c r="X9" s="799" t="s">
        <v>253</v>
      </c>
      <c r="Y9" s="935" t="s">
        <v>544</v>
      </c>
      <c r="Z9" s="372"/>
      <c r="AA9" s="941"/>
    </row>
    <row r="10" spans="1:28" s="596" customFormat="1" ht="37.5" customHeight="1">
      <c r="A10" s="934"/>
      <c r="B10" s="539" t="s">
        <v>67</v>
      </c>
      <c r="C10" s="378" t="s">
        <v>55</v>
      </c>
      <c r="D10" s="378" t="s">
        <v>254</v>
      </c>
      <c r="E10" s="539" t="s">
        <v>255</v>
      </c>
      <c r="F10" s="378" t="s">
        <v>256</v>
      </c>
      <c r="G10" s="378" t="s">
        <v>55</v>
      </c>
      <c r="H10" s="379" t="s">
        <v>257</v>
      </c>
      <c r="I10" s="542" t="s">
        <v>258</v>
      </c>
      <c r="J10" s="378" t="s">
        <v>259</v>
      </c>
      <c r="K10" s="660" t="s">
        <v>469</v>
      </c>
      <c r="L10" s="379" t="s">
        <v>591</v>
      </c>
      <c r="M10" s="378" t="s">
        <v>256</v>
      </c>
      <c r="N10" s="546"/>
      <c r="O10" s="378" t="s">
        <v>260</v>
      </c>
      <c r="P10" s="542" t="s">
        <v>261</v>
      </c>
      <c r="Q10" s="542" t="s">
        <v>262</v>
      </c>
      <c r="R10" s="542" t="s">
        <v>261</v>
      </c>
      <c r="S10" s="541" t="s">
        <v>262</v>
      </c>
      <c r="T10" s="541" t="s">
        <v>261</v>
      </c>
      <c r="U10" s="541" t="s">
        <v>262</v>
      </c>
      <c r="V10" s="936"/>
      <c r="W10" s="937"/>
      <c r="X10" s="800"/>
      <c r="Y10" s="937"/>
      <c r="Z10" s="540" t="s">
        <v>256</v>
      </c>
      <c r="AA10" s="932"/>
    </row>
    <row r="11" spans="1:28" s="596" customFormat="1" ht="6.75" customHeight="1">
      <c r="A11" s="543"/>
      <c r="B11" s="372"/>
      <c r="C11" s="380"/>
      <c r="D11" s="380"/>
      <c r="E11" s="380"/>
      <c r="F11" s="380"/>
      <c r="G11" s="380"/>
      <c r="H11" s="380"/>
      <c r="I11" s="372"/>
      <c r="J11" s="380"/>
      <c r="K11" s="380"/>
      <c r="L11" s="380"/>
      <c r="M11" s="380"/>
      <c r="N11" s="372"/>
      <c r="O11" s="380"/>
      <c r="P11" s="372"/>
      <c r="Q11" s="372"/>
      <c r="R11" s="372"/>
      <c r="S11" s="372"/>
      <c r="T11" s="372"/>
      <c r="U11" s="372"/>
      <c r="V11" s="381"/>
      <c r="W11" s="372"/>
      <c r="X11" s="534"/>
      <c r="Y11" s="372"/>
      <c r="Z11" s="372"/>
      <c r="AA11" s="544"/>
    </row>
    <row r="12" spans="1:28" ht="36" customHeight="1">
      <c r="A12" s="136">
        <v>2019</v>
      </c>
      <c r="B12" s="386">
        <v>11</v>
      </c>
      <c r="C12" s="386">
        <v>78</v>
      </c>
      <c r="D12" s="386">
        <v>76</v>
      </c>
      <c r="E12" s="386">
        <v>2</v>
      </c>
      <c r="F12" s="386">
        <v>0</v>
      </c>
      <c r="G12" s="386">
        <v>39</v>
      </c>
      <c r="H12" s="386">
        <v>19</v>
      </c>
      <c r="I12" s="386">
        <v>1</v>
      </c>
      <c r="J12" s="386">
        <v>5</v>
      </c>
      <c r="K12" s="386">
        <v>1</v>
      </c>
      <c r="L12" s="386" t="s">
        <v>618</v>
      </c>
      <c r="M12" s="386">
        <v>13</v>
      </c>
      <c r="N12" s="386"/>
      <c r="O12" s="387">
        <v>228</v>
      </c>
      <c r="P12" s="387">
        <v>132</v>
      </c>
      <c r="Q12" s="387">
        <v>96</v>
      </c>
      <c r="R12" s="386">
        <v>4</v>
      </c>
      <c r="S12" s="386">
        <v>0</v>
      </c>
      <c r="T12" s="388">
        <v>128</v>
      </c>
      <c r="U12" s="388">
        <v>96</v>
      </c>
      <c r="V12" s="388">
        <v>5</v>
      </c>
      <c r="W12" s="388">
        <v>0</v>
      </c>
      <c r="X12" s="388">
        <v>2</v>
      </c>
      <c r="Y12" s="388">
        <v>213</v>
      </c>
      <c r="Z12" s="388">
        <v>8</v>
      </c>
      <c r="AA12" s="385">
        <v>2019</v>
      </c>
    </row>
    <row r="13" spans="1:28" ht="36" customHeight="1">
      <c r="A13" s="136">
        <v>2020</v>
      </c>
      <c r="B13" s="386">
        <v>10</v>
      </c>
      <c r="C13" s="386">
        <v>71</v>
      </c>
      <c r="D13" s="386">
        <v>68</v>
      </c>
      <c r="E13" s="386">
        <v>3</v>
      </c>
      <c r="F13" s="386">
        <v>0</v>
      </c>
      <c r="G13" s="386">
        <v>65</v>
      </c>
      <c r="H13" s="386">
        <v>62</v>
      </c>
      <c r="I13" s="386">
        <v>0</v>
      </c>
      <c r="J13" s="386">
        <v>2</v>
      </c>
      <c r="K13" s="386">
        <v>1</v>
      </c>
      <c r="L13" s="386" t="s">
        <v>618</v>
      </c>
      <c r="M13" s="386">
        <v>0</v>
      </c>
      <c r="N13" s="386"/>
      <c r="O13" s="387">
        <v>226</v>
      </c>
      <c r="P13" s="387">
        <v>135</v>
      </c>
      <c r="Q13" s="387">
        <v>91</v>
      </c>
      <c r="R13" s="386">
        <v>7</v>
      </c>
      <c r="S13" s="386">
        <v>1</v>
      </c>
      <c r="T13" s="388">
        <v>128</v>
      </c>
      <c r="U13" s="388">
        <v>90</v>
      </c>
      <c r="V13" s="388">
        <v>2</v>
      </c>
      <c r="W13" s="388">
        <v>0</v>
      </c>
      <c r="X13" s="388">
        <v>1</v>
      </c>
      <c r="Y13" s="388">
        <v>211</v>
      </c>
      <c r="Z13" s="388">
        <v>12</v>
      </c>
      <c r="AA13" s="385">
        <v>2020</v>
      </c>
    </row>
    <row r="14" spans="1:28" ht="36" customHeight="1">
      <c r="A14" s="136">
        <v>2021</v>
      </c>
      <c r="B14" s="366">
        <v>10</v>
      </c>
      <c r="C14" s="366">
        <v>63</v>
      </c>
      <c r="D14" s="366">
        <v>61</v>
      </c>
      <c r="E14" s="366">
        <v>0</v>
      </c>
      <c r="F14" s="366">
        <v>2</v>
      </c>
      <c r="G14" s="366">
        <v>62</v>
      </c>
      <c r="H14" s="366">
        <v>31</v>
      </c>
      <c r="I14" s="366">
        <v>0</v>
      </c>
      <c r="J14" s="366">
        <v>28</v>
      </c>
      <c r="K14" s="366">
        <v>1</v>
      </c>
      <c r="L14" s="366" t="s">
        <v>618</v>
      </c>
      <c r="M14" s="366">
        <v>2</v>
      </c>
      <c r="N14" s="382"/>
      <c r="O14" s="383">
        <v>221</v>
      </c>
      <c r="P14" s="383">
        <v>132</v>
      </c>
      <c r="Q14" s="383">
        <v>89</v>
      </c>
      <c r="R14" s="384">
        <v>4</v>
      </c>
      <c r="S14" s="384">
        <v>1</v>
      </c>
      <c r="T14" s="384">
        <v>128</v>
      </c>
      <c r="U14" s="384">
        <v>88</v>
      </c>
      <c r="V14" s="384">
        <v>8</v>
      </c>
      <c r="W14" s="384">
        <v>0</v>
      </c>
      <c r="X14" s="384">
        <v>1</v>
      </c>
      <c r="Y14" s="384">
        <v>211</v>
      </c>
      <c r="Z14" s="384">
        <v>1</v>
      </c>
      <c r="AA14" s="385">
        <v>2021</v>
      </c>
    </row>
    <row r="15" spans="1:28" ht="36" customHeight="1">
      <c r="A15" s="136">
        <v>2022</v>
      </c>
      <c r="B15" s="366">
        <v>10</v>
      </c>
      <c r="C15" s="366">
        <v>61</v>
      </c>
      <c r="D15" s="366">
        <v>58</v>
      </c>
      <c r="E15" s="366">
        <v>3</v>
      </c>
      <c r="F15" s="366">
        <v>0</v>
      </c>
      <c r="G15" s="366">
        <v>62</v>
      </c>
      <c r="H15" s="366">
        <v>57</v>
      </c>
      <c r="I15" s="366">
        <v>0</v>
      </c>
      <c r="J15" s="366">
        <v>1</v>
      </c>
      <c r="K15" s="366">
        <v>1</v>
      </c>
      <c r="L15" s="366">
        <v>1</v>
      </c>
      <c r="M15" s="366">
        <v>2</v>
      </c>
      <c r="N15" s="382"/>
      <c r="O15" s="383">
        <v>221</v>
      </c>
      <c r="P15" s="383">
        <v>131</v>
      </c>
      <c r="Q15" s="383">
        <v>90</v>
      </c>
      <c r="R15" s="384">
        <v>6</v>
      </c>
      <c r="S15" s="384">
        <v>1</v>
      </c>
      <c r="T15" s="384">
        <v>125</v>
      </c>
      <c r="U15" s="384">
        <v>89</v>
      </c>
      <c r="V15" s="384">
        <v>7</v>
      </c>
      <c r="W15" s="384">
        <v>0</v>
      </c>
      <c r="X15" s="384">
        <v>1</v>
      </c>
      <c r="Y15" s="384">
        <v>213</v>
      </c>
      <c r="Z15" s="384">
        <v>0</v>
      </c>
      <c r="AA15" s="385">
        <v>2022</v>
      </c>
    </row>
    <row r="16" spans="1:28" s="604" customFormat="1" ht="36" customHeight="1">
      <c r="A16" s="599">
        <v>2023</v>
      </c>
      <c r="B16" s="600">
        <f t="shared" ref="B16:Z16" si="0">SUM(B17,B20)</f>
        <v>10</v>
      </c>
      <c r="C16" s="600">
        <f t="shared" si="0"/>
        <v>47</v>
      </c>
      <c r="D16" s="600">
        <f t="shared" si="0"/>
        <v>45</v>
      </c>
      <c r="E16" s="600">
        <f t="shared" si="0"/>
        <v>2</v>
      </c>
      <c r="F16" s="600">
        <f t="shared" si="0"/>
        <v>0</v>
      </c>
      <c r="G16" s="600">
        <f t="shared" si="0"/>
        <v>39</v>
      </c>
      <c r="H16" s="600">
        <f t="shared" si="0"/>
        <v>35</v>
      </c>
      <c r="I16" s="600">
        <f t="shared" si="0"/>
        <v>0</v>
      </c>
      <c r="J16" s="600">
        <f t="shared" si="0"/>
        <v>2</v>
      </c>
      <c r="K16" s="600">
        <f t="shared" si="0"/>
        <v>0</v>
      </c>
      <c r="L16" s="600">
        <f t="shared" si="0"/>
        <v>1</v>
      </c>
      <c r="M16" s="600">
        <f t="shared" si="0"/>
        <v>1</v>
      </c>
      <c r="N16" s="600"/>
      <c r="O16" s="601">
        <f t="shared" si="0"/>
        <v>218</v>
      </c>
      <c r="P16" s="601">
        <f t="shared" si="0"/>
        <v>129</v>
      </c>
      <c r="Q16" s="601">
        <f t="shared" si="0"/>
        <v>89</v>
      </c>
      <c r="R16" s="600">
        <f t="shared" si="0"/>
        <v>6</v>
      </c>
      <c r="S16" s="600">
        <f t="shared" si="0"/>
        <v>1</v>
      </c>
      <c r="T16" s="602">
        <f t="shared" si="0"/>
        <v>123</v>
      </c>
      <c r="U16" s="602">
        <f t="shared" si="0"/>
        <v>88</v>
      </c>
      <c r="V16" s="602">
        <f t="shared" si="0"/>
        <v>9</v>
      </c>
      <c r="W16" s="602">
        <f t="shared" si="0"/>
        <v>0</v>
      </c>
      <c r="X16" s="602">
        <f t="shared" si="0"/>
        <v>2</v>
      </c>
      <c r="Y16" s="602">
        <f t="shared" si="0"/>
        <v>207</v>
      </c>
      <c r="Z16" s="602">
        <f t="shared" si="0"/>
        <v>0</v>
      </c>
      <c r="AA16" s="603">
        <v>2023</v>
      </c>
    </row>
    <row r="17" spans="1:28" ht="36" customHeight="1">
      <c r="A17" s="105" t="s">
        <v>263</v>
      </c>
      <c r="B17" s="389">
        <v>10</v>
      </c>
      <c r="C17" s="389">
        <f>SUM(C18:C19)</f>
        <v>47</v>
      </c>
      <c r="D17" s="389">
        <f t="shared" ref="D17:F17" si="1">SUM(D18:D19)</f>
        <v>45</v>
      </c>
      <c r="E17" s="389">
        <f t="shared" si="1"/>
        <v>2</v>
      </c>
      <c r="F17" s="389">
        <f t="shared" si="1"/>
        <v>0</v>
      </c>
      <c r="G17" s="389">
        <f>SUM(G18:G19)</f>
        <v>39</v>
      </c>
      <c r="H17" s="389">
        <f>SUM(H18:H20)</f>
        <v>35</v>
      </c>
      <c r="I17" s="389">
        <f t="shared" ref="I17:M17" si="2">SUM(I18:I20)</f>
        <v>0</v>
      </c>
      <c r="J17" s="389">
        <f t="shared" si="2"/>
        <v>2</v>
      </c>
      <c r="K17" s="389">
        <f t="shared" si="2"/>
        <v>0</v>
      </c>
      <c r="L17" s="389">
        <f t="shared" si="2"/>
        <v>1</v>
      </c>
      <c r="M17" s="389">
        <f t="shared" si="2"/>
        <v>1</v>
      </c>
      <c r="N17" s="390"/>
      <c r="O17" s="391">
        <f>SUM(P17,Q17)</f>
        <v>218</v>
      </c>
      <c r="P17" s="391">
        <f>SUM(P18:P19)</f>
        <v>129</v>
      </c>
      <c r="Q17" s="391">
        <f t="shared" ref="Q17:Z17" si="3">SUM(Q18:Q19)</f>
        <v>89</v>
      </c>
      <c r="R17" s="390">
        <f t="shared" si="3"/>
        <v>6</v>
      </c>
      <c r="S17" s="390">
        <f t="shared" si="3"/>
        <v>1</v>
      </c>
      <c r="T17" s="390">
        <f t="shared" si="3"/>
        <v>123</v>
      </c>
      <c r="U17" s="390">
        <f t="shared" si="3"/>
        <v>88</v>
      </c>
      <c r="V17" s="390">
        <f t="shared" si="3"/>
        <v>9</v>
      </c>
      <c r="W17" s="390">
        <f t="shared" si="3"/>
        <v>0</v>
      </c>
      <c r="X17" s="390">
        <f t="shared" si="3"/>
        <v>2</v>
      </c>
      <c r="Y17" s="390">
        <f t="shared" si="3"/>
        <v>207</v>
      </c>
      <c r="Z17" s="390">
        <f t="shared" si="3"/>
        <v>0</v>
      </c>
      <c r="AA17" s="392" t="s">
        <v>264</v>
      </c>
    </row>
    <row r="18" spans="1:28" ht="36" customHeight="1">
      <c r="A18" s="711" t="s">
        <v>601</v>
      </c>
      <c r="B18" s="389">
        <v>8</v>
      </c>
      <c r="C18" s="389">
        <f>SUM(D18:F18)</f>
        <v>46</v>
      </c>
      <c r="D18" s="389">
        <v>44</v>
      </c>
      <c r="E18" s="389">
        <v>2</v>
      </c>
      <c r="F18" s="389">
        <v>0</v>
      </c>
      <c r="G18" s="389">
        <f>SUM(H18:M18)</f>
        <v>38</v>
      </c>
      <c r="H18" s="393">
        <v>35</v>
      </c>
      <c r="I18" s="389">
        <v>0</v>
      </c>
      <c r="J18" s="394">
        <v>1</v>
      </c>
      <c r="K18" s="393">
        <v>0</v>
      </c>
      <c r="L18" s="393">
        <v>1</v>
      </c>
      <c r="M18" s="393">
        <v>1</v>
      </c>
      <c r="N18" s="395"/>
      <c r="O18" s="391">
        <f>SUM(P18:Q18)</f>
        <v>200</v>
      </c>
      <c r="P18" s="713">
        <v>129</v>
      </c>
      <c r="Q18" s="713">
        <v>71</v>
      </c>
      <c r="R18" s="714">
        <v>6</v>
      </c>
      <c r="S18" s="714">
        <v>1</v>
      </c>
      <c r="T18" s="714">
        <v>123</v>
      </c>
      <c r="U18" s="714">
        <v>70</v>
      </c>
      <c r="V18" s="714">
        <v>9</v>
      </c>
      <c r="W18" s="715">
        <v>0</v>
      </c>
      <c r="X18" s="714">
        <v>2</v>
      </c>
      <c r="Y18" s="714">
        <v>189</v>
      </c>
      <c r="Z18" s="395">
        <v>0</v>
      </c>
      <c r="AA18" s="396" t="s">
        <v>265</v>
      </c>
    </row>
    <row r="19" spans="1:28" ht="36" customHeight="1">
      <c r="A19" s="711" t="s">
        <v>602</v>
      </c>
      <c r="B19" s="389">
        <v>2</v>
      </c>
      <c r="C19" s="389">
        <f>SUM(D19:F19)</f>
        <v>1</v>
      </c>
      <c r="D19" s="389">
        <v>1</v>
      </c>
      <c r="E19" s="389">
        <v>0</v>
      </c>
      <c r="F19" s="389">
        <v>0</v>
      </c>
      <c r="G19" s="389">
        <f>SUM(H19:M19)</f>
        <v>1</v>
      </c>
      <c r="H19" s="394">
        <v>0</v>
      </c>
      <c r="I19" s="394">
        <v>0</v>
      </c>
      <c r="J19" s="394">
        <v>1</v>
      </c>
      <c r="K19" s="393">
        <v>0</v>
      </c>
      <c r="L19" s="393">
        <v>0</v>
      </c>
      <c r="M19" s="394">
        <v>0</v>
      </c>
      <c r="N19" s="395"/>
      <c r="O19" s="391">
        <f>SUM(P19:Q19)</f>
        <v>18</v>
      </c>
      <c r="P19" s="713">
        <v>0</v>
      </c>
      <c r="Q19" s="713">
        <v>18</v>
      </c>
      <c r="R19" s="714">
        <v>0</v>
      </c>
      <c r="S19" s="714">
        <v>0</v>
      </c>
      <c r="T19" s="714">
        <v>0</v>
      </c>
      <c r="U19" s="714">
        <v>18</v>
      </c>
      <c r="V19" s="714">
        <v>0</v>
      </c>
      <c r="W19" s="714">
        <v>0</v>
      </c>
      <c r="X19" s="714">
        <v>0</v>
      </c>
      <c r="Y19" s="714">
        <v>18</v>
      </c>
      <c r="Z19" s="395">
        <v>0</v>
      </c>
      <c r="AA19" s="392" t="s">
        <v>266</v>
      </c>
      <c r="AB19" s="20" t="s">
        <v>267</v>
      </c>
    </row>
    <row r="20" spans="1:28" ht="36" customHeight="1">
      <c r="A20" s="105" t="s">
        <v>268</v>
      </c>
      <c r="B20" s="389">
        <v>0</v>
      </c>
      <c r="C20" s="389">
        <f>SUM(D20:F20)</f>
        <v>0</v>
      </c>
      <c r="D20" s="389">
        <v>0</v>
      </c>
      <c r="E20" s="389">
        <v>0</v>
      </c>
      <c r="F20" s="389">
        <v>0</v>
      </c>
      <c r="G20" s="389">
        <f>SUM(H20:M20)</f>
        <v>0</v>
      </c>
      <c r="H20" s="394">
        <v>0</v>
      </c>
      <c r="I20" s="394">
        <v>0</v>
      </c>
      <c r="J20" s="394">
        <v>0</v>
      </c>
      <c r="K20" s="393">
        <v>0</v>
      </c>
      <c r="L20" s="393">
        <v>0</v>
      </c>
      <c r="M20" s="394">
        <v>0</v>
      </c>
      <c r="N20" s="395"/>
      <c r="O20" s="391">
        <f>P20+Q20</f>
        <v>0</v>
      </c>
      <c r="P20" s="391">
        <v>0</v>
      </c>
      <c r="Q20" s="391">
        <v>0</v>
      </c>
      <c r="R20" s="395">
        <v>0</v>
      </c>
      <c r="S20" s="395">
        <v>0</v>
      </c>
      <c r="T20" s="395">
        <v>0</v>
      </c>
      <c r="U20" s="395">
        <v>0</v>
      </c>
      <c r="V20" s="395">
        <v>0</v>
      </c>
      <c r="W20" s="395">
        <v>0</v>
      </c>
      <c r="X20" s="395">
        <v>0</v>
      </c>
      <c r="Y20" s="395">
        <v>0</v>
      </c>
      <c r="Z20" s="395">
        <v>0</v>
      </c>
      <c r="AA20" s="392" t="s">
        <v>269</v>
      </c>
      <c r="AB20" s="20" t="s">
        <v>267</v>
      </c>
    </row>
    <row r="21" spans="1:28" ht="4.5" customHeight="1" thickBot="1">
      <c r="A21" s="397"/>
      <c r="B21" s="398"/>
      <c r="C21" s="398"/>
      <c r="D21" s="398"/>
      <c r="E21" s="399"/>
      <c r="F21" s="399"/>
      <c r="G21" s="398"/>
      <c r="H21" s="398"/>
      <c r="I21" s="399"/>
      <c r="J21" s="399"/>
      <c r="K21" s="400"/>
      <c r="L21" s="400"/>
      <c r="M21" s="400"/>
      <c r="N21" s="401"/>
      <c r="O21" s="398"/>
      <c r="P21" s="399"/>
      <c r="Q21" s="399"/>
      <c r="R21" s="400"/>
      <c r="S21" s="400"/>
      <c r="T21" s="400"/>
      <c r="U21" s="400"/>
      <c r="V21" s="400"/>
      <c r="W21" s="400"/>
      <c r="X21" s="400"/>
      <c r="Y21" s="400"/>
      <c r="Z21" s="400"/>
      <c r="AA21" s="402"/>
    </row>
    <row r="22" spans="1:28" ht="20.25" customHeight="1" thickTop="1">
      <c r="A22" s="650" t="s">
        <v>622</v>
      </c>
      <c r="B22" s="253"/>
      <c r="C22" s="253"/>
      <c r="D22" s="253"/>
      <c r="E22" s="253"/>
      <c r="F22" s="253"/>
      <c r="G22" s="253"/>
      <c r="H22" s="253"/>
      <c r="I22" s="253"/>
      <c r="J22" s="368"/>
      <c r="K22" s="367"/>
      <c r="L22" s="367"/>
      <c r="M22" s="368"/>
      <c r="N22" s="648"/>
      <c r="O22" s="75" t="s">
        <v>628</v>
      </c>
      <c r="P22" s="75"/>
      <c r="Q22" s="253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 spans="1:28" ht="20.25" customHeight="1">
      <c r="A23" s="253" t="s">
        <v>592</v>
      </c>
      <c r="B23" s="253"/>
      <c r="C23" s="253"/>
      <c r="D23" s="253"/>
      <c r="E23" s="253"/>
      <c r="F23" s="253"/>
      <c r="G23" s="253"/>
      <c r="H23" s="253"/>
      <c r="I23" s="253"/>
      <c r="J23" s="666"/>
      <c r="K23" s="250"/>
      <c r="L23" s="250"/>
      <c r="M23" s="666"/>
      <c r="N23" s="654"/>
      <c r="O23" s="253" t="s">
        <v>593</v>
      </c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</row>
    <row r="24" spans="1:28" ht="20.25" customHeight="1">
      <c r="A24" s="253" t="s">
        <v>594</v>
      </c>
      <c r="B24" s="253"/>
      <c r="C24" s="253"/>
      <c r="D24" s="253"/>
      <c r="E24" s="253"/>
      <c r="F24" s="253"/>
      <c r="G24" s="253"/>
      <c r="H24" s="253"/>
      <c r="I24" s="253"/>
      <c r="J24" s="666"/>
      <c r="K24" s="250"/>
      <c r="L24" s="250"/>
      <c r="M24" s="666"/>
      <c r="N24" s="707"/>
      <c r="O24" s="253" t="s">
        <v>596</v>
      </c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</row>
    <row r="25" spans="1:28">
      <c r="B25" s="22"/>
      <c r="C25" s="22"/>
      <c r="D25" s="22"/>
      <c r="E25" s="272"/>
      <c r="F25" s="22"/>
      <c r="G25" s="22"/>
      <c r="H25" s="22"/>
      <c r="I25" s="272"/>
      <c r="J25" s="22"/>
      <c r="K25" s="22"/>
      <c r="L25" s="22"/>
      <c r="M25" s="272"/>
      <c r="N25" s="22"/>
      <c r="O25" s="22"/>
      <c r="P25" s="272"/>
      <c r="Q25" s="22"/>
      <c r="R25" s="22"/>
      <c r="S25" s="272"/>
      <c r="T25" s="22"/>
      <c r="U25" s="22"/>
      <c r="V25" s="22"/>
      <c r="W25" s="272"/>
      <c r="X25" s="22"/>
      <c r="AA25" s="20"/>
    </row>
    <row r="26" spans="1:28">
      <c r="B26" s="22"/>
      <c r="C26" s="22"/>
      <c r="D26" s="22"/>
      <c r="E26" s="272"/>
      <c r="F26" s="22"/>
      <c r="G26" s="22"/>
      <c r="H26" s="22"/>
      <c r="I26" s="272"/>
      <c r="J26" s="22"/>
      <c r="K26" s="22"/>
      <c r="L26" s="22"/>
      <c r="M26" s="272"/>
      <c r="N26" s="22"/>
      <c r="O26" s="22"/>
      <c r="P26" s="272"/>
      <c r="Q26" s="22"/>
      <c r="R26" s="22"/>
      <c r="S26" s="272"/>
      <c r="T26" s="22"/>
      <c r="U26" s="22"/>
      <c r="V26" s="22"/>
      <c r="W26" s="272"/>
      <c r="X26" s="22"/>
      <c r="AA26" s="20"/>
    </row>
    <row r="27" spans="1:28">
      <c r="B27" s="22"/>
      <c r="C27" s="22"/>
      <c r="D27" s="22"/>
      <c r="E27" s="272"/>
      <c r="F27" s="22"/>
      <c r="G27" s="22"/>
      <c r="H27" s="22"/>
      <c r="I27" s="272"/>
      <c r="J27" s="22"/>
      <c r="K27" s="22"/>
      <c r="L27" s="22"/>
      <c r="M27" s="272"/>
      <c r="N27" s="22"/>
      <c r="O27" s="22"/>
      <c r="P27" s="272"/>
      <c r="Q27" s="22"/>
      <c r="R27" s="22"/>
      <c r="S27" s="272"/>
      <c r="T27" s="22"/>
      <c r="U27" s="22"/>
      <c r="V27" s="22"/>
      <c r="W27" s="272"/>
      <c r="X27" s="22"/>
      <c r="AA27" s="20"/>
    </row>
    <row r="28" spans="1:28">
      <c r="B28" s="22"/>
      <c r="C28" s="22"/>
      <c r="D28" s="22"/>
      <c r="E28" s="272"/>
      <c r="F28" s="22"/>
      <c r="G28" s="22"/>
      <c r="H28" s="22"/>
      <c r="I28" s="272"/>
      <c r="J28" s="22"/>
      <c r="K28" s="22"/>
      <c r="L28" s="22"/>
      <c r="M28" s="272"/>
      <c r="N28" s="22"/>
      <c r="O28" s="22"/>
      <c r="P28" s="272"/>
      <c r="Q28" s="22"/>
      <c r="R28" s="22"/>
      <c r="S28" s="272"/>
      <c r="T28" s="22"/>
      <c r="U28" s="22"/>
      <c r="V28" s="22"/>
      <c r="W28" s="272"/>
      <c r="X28" s="22"/>
      <c r="AA28" s="20"/>
    </row>
    <row r="29" spans="1:28">
      <c r="B29" s="22"/>
      <c r="C29" s="22"/>
      <c r="D29" s="22"/>
      <c r="E29" s="272"/>
      <c r="F29" s="22"/>
      <c r="G29" s="22"/>
      <c r="H29" s="22"/>
      <c r="I29" s="272"/>
      <c r="J29" s="22"/>
      <c r="K29" s="22"/>
      <c r="L29" s="22"/>
      <c r="M29" s="272"/>
      <c r="N29" s="22"/>
      <c r="O29" s="22"/>
      <c r="P29" s="272"/>
      <c r="Q29" s="22"/>
      <c r="R29" s="22"/>
      <c r="S29" s="272"/>
      <c r="T29" s="22"/>
      <c r="U29" s="22"/>
      <c r="V29" s="22"/>
      <c r="W29" s="272"/>
      <c r="X29" s="22"/>
      <c r="AA29" s="20"/>
    </row>
    <row r="30" spans="1:28">
      <c r="B30" s="22"/>
      <c r="C30" s="22"/>
      <c r="D30" s="22"/>
      <c r="E30" s="272"/>
      <c r="F30" s="22"/>
      <c r="G30" s="22"/>
      <c r="H30" s="22"/>
      <c r="I30" s="272"/>
      <c r="J30" s="22"/>
      <c r="K30" s="22"/>
      <c r="L30" s="22"/>
      <c r="M30" s="272"/>
      <c r="N30" s="22"/>
      <c r="O30" s="22"/>
      <c r="P30" s="272"/>
      <c r="Q30" s="22"/>
      <c r="R30" s="22"/>
      <c r="S30" s="272"/>
      <c r="T30" s="22"/>
      <c r="U30" s="22"/>
      <c r="V30" s="22"/>
      <c r="W30" s="272"/>
      <c r="X30" s="22"/>
      <c r="AA30" s="20"/>
    </row>
    <row r="31" spans="1:28">
      <c r="B31" s="22"/>
      <c r="C31" s="22"/>
      <c r="D31" s="22"/>
      <c r="E31" s="272"/>
      <c r="F31" s="22"/>
      <c r="G31" s="22"/>
      <c r="H31" s="22"/>
      <c r="I31" s="272"/>
      <c r="J31" s="22"/>
      <c r="K31" s="22"/>
      <c r="L31" s="22"/>
      <c r="M31" s="272"/>
      <c r="N31" s="22"/>
      <c r="O31" s="22"/>
      <c r="P31" s="272"/>
      <c r="Q31" s="22"/>
      <c r="R31" s="22"/>
      <c r="S31" s="272"/>
      <c r="T31" s="22"/>
      <c r="U31" s="22"/>
      <c r="V31" s="22"/>
      <c r="W31" s="272"/>
      <c r="X31" s="22"/>
      <c r="AA31" s="20"/>
    </row>
    <row r="32" spans="1:28">
      <c r="B32" s="22"/>
      <c r="C32" s="22"/>
      <c r="D32" s="22"/>
      <c r="E32" s="272"/>
      <c r="F32" s="22"/>
      <c r="G32" s="22"/>
      <c r="H32" s="22"/>
      <c r="I32" s="272"/>
      <c r="J32" s="22"/>
      <c r="K32" s="22"/>
      <c r="L32" s="22"/>
      <c r="M32" s="272"/>
      <c r="N32" s="22"/>
      <c r="O32" s="22"/>
      <c r="P32" s="272"/>
      <c r="Q32" s="22"/>
      <c r="R32" s="22"/>
      <c r="S32" s="272"/>
      <c r="T32" s="22"/>
      <c r="U32" s="22"/>
      <c r="V32" s="22"/>
      <c r="W32" s="272"/>
      <c r="X32" s="22"/>
      <c r="AA32" s="20"/>
    </row>
    <row r="33" spans="2:27">
      <c r="B33" s="22"/>
      <c r="C33" s="22"/>
      <c r="D33" s="22"/>
      <c r="E33" s="272"/>
      <c r="F33" s="22"/>
      <c r="G33" s="22"/>
      <c r="H33" s="22"/>
      <c r="I33" s="272"/>
      <c r="J33" s="22"/>
      <c r="K33" s="22"/>
      <c r="L33" s="22"/>
      <c r="M33" s="272"/>
      <c r="N33" s="22"/>
      <c r="O33" s="22"/>
      <c r="P33" s="272"/>
      <c r="Q33" s="22"/>
      <c r="R33" s="22"/>
      <c r="S33" s="272"/>
      <c r="T33" s="22"/>
      <c r="U33" s="22"/>
      <c r="V33" s="22"/>
      <c r="W33" s="272"/>
      <c r="X33" s="22"/>
      <c r="AA33" s="20"/>
    </row>
    <row r="34" spans="2:27">
      <c r="B34" s="22"/>
      <c r="C34" s="22"/>
      <c r="D34" s="22"/>
      <c r="E34" s="272"/>
      <c r="F34" s="22"/>
      <c r="G34" s="22"/>
      <c r="H34" s="22"/>
      <c r="I34" s="272"/>
      <c r="J34" s="22"/>
      <c r="K34" s="22"/>
      <c r="L34" s="22"/>
      <c r="M34" s="272"/>
      <c r="N34" s="22"/>
      <c r="O34" s="22"/>
      <c r="P34" s="272"/>
      <c r="Q34" s="22"/>
      <c r="R34" s="22"/>
      <c r="S34" s="272"/>
      <c r="T34" s="22"/>
      <c r="U34" s="22"/>
      <c r="V34" s="22"/>
      <c r="W34" s="272"/>
      <c r="X34" s="22"/>
      <c r="AA34" s="20"/>
    </row>
    <row r="35" spans="2:27">
      <c r="B35" s="22"/>
      <c r="C35" s="22"/>
      <c r="D35" s="22"/>
      <c r="E35" s="272"/>
      <c r="F35" s="22"/>
      <c r="G35" s="22"/>
      <c r="H35" s="22"/>
      <c r="I35" s="272"/>
      <c r="J35" s="22"/>
      <c r="K35" s="22"/>
      <c r="L35" s="22"/>
      <c r="M35" s="272"/>
      <c r="N35" s="22"/>
      <c r="O35" s="22"/>
      <c r="P35" s="272"/>
      <c r="Q35" s="22"/>
      <c r="R35" s="22"/>
      <c r="S35" s="272"/>
      <c r="T35" s="22"/>
      <c r="U35" s="22"/>
      <c r="V35" s="22"/>
      <c r="W35" s="272"/>
      <c r="X35" s="22"/>
      <c r="AA35" s="20"/>
    </row>
    <row r="36" spans="2:27">
      <c r="V36" s="598"/>
    </row>
    <row r="37" spans="2:27">
      <c r="V37" s="598"/>
    </row>
    <row r="38" spans="2:27">
      <c r="V38" s="598"/>
    </row>
    <row r="39" spans="2:27">
      <c r="V39" s="598"/>
    </row>
    <row r="40" spans="2:27">
      <c r="V40" s="598"/>
    </row>
    <row r="41" spans="2:27">
      <c r="V41" s="598"/>
    </row>
    <row r="42" spans="2:27">
      <c r="V42" s="598"/>
    </row>
    <row r="43" spans="2:27">
      <c r="V43" s="598"/>
    </row>
    <row r="44" spans="2:27">
      <c r="V44" s="598"/>
    </row>
    <row r="45" spans="2:27">
      <c r="V45" s="598"/>
    </row>
    <row r="46" spans="2:27">
      <c r="V46" s="598"/>
    </row>
    <row r="47" spans="2:27">
      <c r="V47" s="598"/>
    </row>
    <row r="48" spans="2:27">
      <c r="V48" s="598"/>
    </row>
    <row r="49" spans="22:22">
      <c r="V49" s="598"/>
    </row>
    <row r="50" spans="22:22">
      <c r="V50" s="598"/>
    </row>
    <row r="51" spans="22:22">
      <c r="V51" s="598"/>
    </row>
    <row r="52" spans="22:22">
      <c r="V52" s="598"/>
    </row>
    <row r="53" spans="22:22">
      <c r="V53" s="598"/>
    </row>
    <row r="54" spans="22:22">
      <c r="V54" s="598"/>
    </row>
    <row r="55" spans="22:22">
      <c r="V55" s="598"/>
    </row>
    <row r="56" spans="22:22">
      <c r="V56" s="598"/>
    </row>
    <row r="57" spans="22:22">
      <c r="V57" s="598"/>
    </row>
    <row r="58" spans="22:22">
      <c r="V58" s="598"/>
    </row>
    <row r="59" spans="22:22">
      <c r="V59" s="598"/>
    </row>
    <row r="60" spans="22:22">
      <c r="V60" s="598"/>
    </row>
    <row r="61" spans="22:22">
      <c r="V61" s="598"/>
    </row>
    <row r="62" spans="22:22">
      <c r="V62" s="598"/>
    </row>
    <row r="63" spans="22:22">
      <c r="V63" s="598"/>
    </row>
    <row r="64" spans="22:22">
      <c r="V64" s="598"/>
    </row>
    <row r="65" spans="22:22">
      <c r="V65" s="598"/>
    </row>
    <row r="66" spans="22:22">
      <c r="V66" s="598"/>
    </row>
    <row r="67" spans="22:22">
      <c r="V67" s="598"/>
    </row>
  </sheetData>
  <mergeCells count="22">
    <mergeCell ref="O7:Q7"/>
    <mergeCell ref="R7:U7"/>
    <mergeCell ref="V7:Z7"/>
    <mergeCell ref="O8:O9"/>
    <mergeCell ref="P8:P9"/>
    <mergeCell ref="Q8:Q9"/>
    <mergeCell ref="C7:F7"/>
    <mergeCell ref="G7:M7"/>
    <mergeCell ref="V9:V10"/>
    <mergeCell ref="W9:W10"/>
    <mergeCell ref="A3:M3"/>
    <mergeCell ref="O3:AA3"/>
    <mergeCell ref="A6:A10"/>
    <mergeCell ref="B6:B8"/>
    <mergeCell ref="C6:F6"/>
    <mergeCell ref="G6:M6"/>
    <mergeCell ref="R8:S8"/>
    <mergeCell ref="T8:U8"/>
    <mergeCell ref="O6:Z6"/>
    <mergeCell ref="AA6:AA10"/>
    <mergeCell ref="X9:X10"/>
    <mergeCell ref="Y9:Y10"/>
  </mergeCells>
  <phoneticPr fontId="2" type="noConversion"/>
  <printOptions gridLinesSet="0"/>
  <pageMargins left="0.35433070866141736" right="0.27559055118110237" top="0.39370078740157483" bottom="0.39370078740157483" header="0.19685039370078741" footer="0.19685039370078741"/>
  <pageSetup paperSize="8" scale="65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2"/>
  <sheetViews>
    <sheetView showZeros="0" view="pageBreakPreview" zoomScaleNormal="100" zoomScaleSheetLayoutView="100" workbookViewId="0">
      <pane xSplit="1" ySplit="9" topLeftCell="B10" activePane="bottomRight" state="frozen"/>
      <selection pane="topRight"/>
      <selection pane="bottomLeft"/>
      <selection pane="bottomRight"/>
    </sheetView>
  </sheetViews>
  <sheetFormatPr defaultColWidth="7.625" defaultRowHeight="11.25"/>
  <cols>
    <col min="1" max="1" width="11.75" style="22" customWidth="1"/>
    <col min="2" max="5" width="14.625" style="272" customWidth="1"/>
    <col min="6" max="6" width="14.625" style="605" customWidth="1"/>
    <col min="7" max="7" width="14.625" style="272" customWidth="1"/>
    <col min="8" max="8" width="3.625" style="272" customWidth="1"/>
    <col min="9" max="13" width="14.625" style="272" customWidth="1"/>
    <col min="14" max="14" width="15.125" style="22" customWidth="1"/>
    <col min="15" max="15" width="12.25" style="22" customWidth="1"/>
    <col min="16" max="20" width="15.625" style="272" customWidth="1"/>
    <col min="21" max="21" width="3.625" style="22" customWidth="1"/>
    <col min="22" max="22" width="17.625" style="272" customWidth="1"/>
    <col min="23" max="25" width="17.625" style="22" customWidth="1"/>
    <col min="26" max="26" width="16.125" style="22" customWidth="1"/>
    <col min="27" max="27" width="18.875" style="20" customWidth="1"/>
    <col min="28" max="16384" width="7.625" style="20"/>
  </cols>
  <sheetData>
    <row r="1" spans="1:26" ht="18.75" customHeight="1">
      <c r="A1" s="75" t="s">
        <v>383</v>
      </c>
      <c r="B1" s="674"/>
      <c r="C1" s="674"/>
      <c r="D1" s="674"/>
      <c r="E1" s="674"/>
      <c r="F1" s="404"/>
      <c r="G1" s="674"/>
      <c r="H1" s="674"/>
      <c r="I1" s="674"/>
      <c r="J1" s="674"/>
      <c r="K1" s="674"/>
      <c r="L1" s="674"/>
      <c r="M1" s="674"/>
      <c r="N1" s="674" t="s">
        <v>187</v>
      </c>
      <c r="O1" s="75" t="s">
        <v>383</v>
      </c>
      <c r="P1" s="674"/>
      <c r="Q1" s="674"/>
      <c r="R1" s="674"/>
      <c r="S1" s="674"/>
      <c r="T1" s="674"/>
      <c r="U1" s="75"/>
      <c r="V1" s="674"/>
      <c r="W1" s="75"/>
      <c r="X1" s="75"/>
      <c r="Y1" s="75"/>
      <c r="Z1" s="674" t="s">
        <v>187</v>
      </c>
    </row>
    <row r="2" spans="1:26" ht="9.9499999999999993" customHeight="1">
      <c r="A2" s="75"/>
      <c r="B2" s="674"/>
      <c r="C2" s="674"/>
      <c r="D2" s="674"/>
      <c r="E2" s="674"/>
      <c r="F2" s="404"/>
      <c r="G2" s="674"/>
      <c r="H2" s="674"/>
      <c r="I2" s="674"/>
      <c r="J2" s="674"/>
      <c r="K2" s="674"/>
      <c r="L2" s="674"/>
      <c r="M2" s="674"/>
      <c r="N2" s="75"/>
      <c r="O2" s="75"/>
      <c r="P2" s="674"/>
      <c r="Q2" s="674"/>
      <c r="R2" s="674"/>
      <c r="S2" s="674"/>
      <c r="T2" s="674"/>
      <c r="U2" s="75"/>
      <c r="V2" s="674"/>
      <c r="W2" s="75"/>
      <c r="X2" s="75"/>
      <c r="Y2" s="75"/>
      <c r="Z2" s="75"/>
    </row>
    <row r="3" spans="1:26" s="565" customFormat="1" ht="29.25" customHeight="1">
      <c r="A3" s="730" t="s">
        <v>270</v>
      </c>
      <c r="B3" s="730"/>
      <c r="C3" s="730"/>
      <c r="D3" s="730"/>
      <c r="E3" s="730"/>
      <c r="F3" s="730"/>
      <c r="G3" s="730"/>
      <c r="H3" s="282"/>
      <c r="I3" s="959" t="s">
        <v>271</v>
      </c>
      <c r="J3" s="959"/>
      <c r="K3" s="959"/>
      <c r="L3" s="959"/>
      <c r="M3" s="959"/>
      <c r="N3" s="959"/>
      <c r="O3" s="959" t="s">
        <v>272</v>
      </c>
      <c r="P3" s="959"/>
      <c r="Q3" s="959"/>
      <c r="R3" s="959"/>
      <c r="S3" s="959"/>
      <c r="T3" s="959"/>
      <c r="U3" s="405"/>
      <c r="V3" s="959" t="s">
        <v>273</v>
      </c>
      <c r="W3" s="959"/>
      <c r="X3" s="959"/>
      <c r="Y3" s="959"/>
      <c r="Z3" s="959"/>
    </row>
    <row r="4" spans="1:26" s="557" customFormat="1" ht="4.5" customHeight="1">
      <c r="A4" s="283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83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</row>
    <row r="5" spans="1:26" ht="17.25" thickBot="1">
      <c r="A5" s="286" t="s">
        <v>274</v>
      </c>
      <c r="B5" s="685"/>
      <c r="C5" s="685"/>
      <c r="D5" s="685"/>
      <c r="E5" s="685"/>
      <c r="F5" s="675"/>
      <c r="G5" s="685"/>
      <c r="H5" s="684"/>
      <c r="I5" s="685"/>
      <c r="J5" s="685"/>
      <c r="K5" s="685"/>
      <c r="L5" s="685"/>
      <c r="M5" s="685"/>
      <c r="N5" s="685" t="s">
        <v>275</v>
      </c>
      <c r="O5" s="286" t="s">
        <v>274</v>
      </c>
      <c r="P5" s="685"/>
      <c r="Q5" s="685"/>
      <c r="R5" s="685"/>
      <c r="S5" s="685"/>
      <c r="T5" s="685"/>
      <c r="U5" s="253"/>
      <c r="V5" s="685"/>
      <c r="W5" s="286"/>
      <c r="X5" s="286"/>
      <c r="Y5" s="286"/>
      <c r="Z5" s="685" t="s">
        <v>275</v>
      </c>
    </row>
    <row r="6" spans="1:26" s="15" customFormat="1" ht="20.25" customHeight="1" thickTop="1">
      <c r="A6" s="960" t="s">
        <v>276</v>
      </c>
      <c r="B6" s="961" t="s">
        <v>603</v>
      </c>
      <c r="C6" s="962"/>
      <c r="D6" s="963"/>
      <c r="E6" s="964" t="s">
        <v>277</v>
      </c>
      <c r="F6" s="962"/>
      <c r="G6" s="962"/>
      <c r="H6" s="406"/>
      <c r="I6" s="406"/>
      <c r="J6" s="962" t="s">
        <v>277</v>
      </c>
      <c r="K6" s="962"/>
      <c r="L6" s="962"/>
      <c r="M6" s="962"/>
      <c r="N6" s="965" t="s">
        <v>97</v>
      </c>
      <c r="O6" s="960" t="s">
        <v>276</v>
      </c>
      <c r="P6" s="964" t="s">
        <v>278</v>
      </c>
      <c r="Q6" s="962"/>
      <c r="R6" s="962"/>
      <c r="S6" s="962"/>
      <c r="T6" s="962"/>
      <c r="U6" s="407"/>
      <c r="V6" s="962" t="s">
        <v>279</v>
      </c>
      <c r="W6" s="963"/>
      <c r="X6" s="964" t="s">
        <v>280</v>
      </c>
      <c r="Y6" s="962"/>
      <c r="Z6" s="965" t="s">
        <v>97</v>
      </c>
    </row>
    <row r="7" spans="1:26" s="15" customFormat="1" ht="14.25" customHeight="1">
      <c r="A7" s="894"/>
      <c r="B7" s="958" t="s">
        <v>281</v>
      </c>
      <c r="C7" s="968" t="s">
        <v>247</v>
      </c>
      <c r="D7" s="968" t="s">
        <v>248</v>
      </c>
      <c r="E7" s="957" t="s">
        <v>541</v>
      </c>
      <c r="F7" s="957" t="s">
        <v>552</v>
      </c>
      <c r="G7" s="957" t="s">
        <v>553</v>
      </c>
      <c r="H7" s="682"/>
      <c r="I7" s="957" t="s">
        <v>554</v>
      </c>
      <c r="J7" s="957" t="s">
        <v>555</v>
      </c>
      <c r="K7" s="972" t="s">
        <v>556</v>
      </c>
      <c r="L7" s="957" t="s">
        <v>557</v>
      </c>
      <c r="M7" s="957" t="s">
        <v>558</v>
      </c>
      <c r="N7" s="966"/>
      <c r="O7" s="894"/>
      <c r="P7" s="957" t="s">
        <v>546</v>
      </c>
      <c r="Q7" s="957" t="s">
        <v>547</v>
      </c>
      <c r="R7" s="957" t="s">
        <v>548</v>
      </c>
      <c r="S7" s="957" t="s">
        <v>549</v>
      </c>
      <c r="T7" s="957" t="s">
        <v>550</v>
      </c>
      <c r="U7" s="682"/>
      <c r="V7" s="957" t="s">
        <v>551</v>
      </c>
      <c r="W7" s="957" t="s">
        <v>545</v>
      </c>
      <c r="X7" s="957" t="s">
        <v>282</v>
      </c>
      <c r="Y7" s="957" t="s">
        <v>283</v>
      </c>
      <c r="Z7" s="966"/>
    </row>
    <row r="8" spans="1:26" s="15" customFormat="1" ht="9" customHeight="1">
      <c r="A8" s="970" t="s">
        <v>284</v>
      </c>
      <c r="B8" s="958"/>
      <c r="C8" s="969"/>
      <c r="D8" s="969"/>
      <c r="E8" s="958"/>
      <c r="F8" s="958"/>
      <c r="G8" s="958"/>
      <c r="H8" s="682"/>
      <c r="I8" s="958"/>
      <c r="J8" s="958"/>
      <c r="K8" s="958"/>
      <c r="L8" s="958"/>
      <c r="M8" s="958"/>
      <c r="N8" s="966"/>
      <c r="O8" s="970" t="s">
        <v>284</v>
      </c>
      <c r="P8" s="958"/>
      <c r="Q8" s="958"/>
      <c r="R8" s="958"/>
      <c r="S8" s="958"/>
      <c r="T8" s="958"/>
      <c r="U8" s="682"/>
      <c r="V8" s="958"/>
      <c r="W8" s="958"/>
      <c r="X8" s="958"/>
      <c r="Y8" s="958"/>
      <c r="Z8" s="966"/>
    </row>
    <row r="9" spans="1:26" s="15" customFormat="1" ht="35.25" customHeight="1">
      <c r="A9" s="970"/>
      <c r="B9" s="682" t="s">
        <v>55</v>
      </c>
      <c r="C9" s="408" t="s">
        <v>224</v>
      </c>
      <c r="D9" s="408" t="s">
        <v>225</v>
      </c>
      <c r="E9" s="682" t="s">
        <v>285</v>
      </c>
      <c r="F9" s="403" t="s">
        <v>286</v>
      </c>
      <c r="G9" s="403" t="s">
        <v>287</v>
      </c>
      <c r="H9" s="403"/>
      <c r="I9" s="403" t="s">
        <v>288</v>
      </c>
      <c r="J9" s="403" t="s">
        <v>289</v>
      </c>
      <c r="K9" s="403" t="s">
        <v>290</v>
      </c>
      <c r="L9" s="403" t="s">
        <v>397</v>
      </c>
      <c r="M9" s="403" t="s">
        <v>470</v>
      </c>
      <c r="N9" s="967"/>
      <c r="O9" s="970"/>
      <c r="P9" s="403" t="s">
        <v>291</v>
      </c>
      <c r="Q9" s="403" t="s">
        <v>292</v>
      </c>
      <c r="R9" s="403" t="s">
        <v>293</v>
      </c>
      <c r="S9" s="403" t="s">
        <v>294</v>
      </c>
      <c r="T9" s="682" t="s">
        <v>295</v>
      </c>
      <c r="U9" s="682"/>
      <c r="V9" s="403" t="s">
        <v>296</v>
      </c>
      <c r="W9" s="682" t="s">
        <v>297</v>
      </c>
      <c r="X9" s="682" t="s">
        <v>298</v>
      </c>
      <c r="Y9" s="682" t="s">
        <v>299</v>
      </c>
      <c r="Z9" s="967"/>
    </row>
    <row r="10" spans="1:26" s="15" customFormat="1" ht="5.25" customHeight="1">
      <c r="A10" s="681"/>
      <c r="B10" s="409"/>
      <c r="C10" s="409"/>
      <c r="D10" s="409"/>
      <c r="E10" s="410"/>
      <c r="F10" s="410"/>
      <c r="G10" s="410"/>
      <c r="H10" s="411"/>
      <c r="I10" s="410"/>
      <c r="J10" s="410"/>
      <c r="K10" s="410"/>
      <c r="L10" s="410"/>
      <c r="M10" s="410"/>
      <c r="N10" s="680"/>
      <c r="O10" s="681"/>
      <c r="P10" s="410"/>
      <c r="Q10" s="410"/>
      <c r="R10" s="409"/>
      <c r="S10" s="409"/>
      <c r="T10" s="409"/>
      <c r="U10" s="412"/>
      <c r="V10" s="409"/>
      <c r="W10" s="409"/>
      <c r="X10" s="409"/>
      <c r="Y10" s="409"/>
      <c r="Z10" s="680"/>
    </row>
    <row r="11" spans="1:26" ht="14.45" customHeight="1">
      <c r="A11" s="138">
        <v>2019</v>
      </c>
      <c r="B11" s="167">
        <v>26698</v>
      </c>
      <c r="C11" s="167">
        <v>15991</v>
      </c>
      <c r="D11" s="167">
        <v>10707</v>
      </c>
      <c r="E11" s="167">
        <v>11997</v>
      </c>
      <c r="F11" s="167">
        <v>2551</v>
      </c>
      <c r="G11" s="167">
        <v>2714</v>
      </c>
      <c r="H11" s="167"/>
      <c r="I11" s="167">
        <v>3799</v>
      </c>
      <c r="J11" s="167">
        <v>217</v>
      </c>
      <c r="K11" s="167">
        <v>2430</v>
      </c>
      <c r="L11" s="167">
        <v>347</v>
      </c>
      <c r="M11" s="167">
        <v>1117</v>
      </c>
      <c r="N11" s="140">
        <v>2019</v>
      </c>
      <c r="O11" s="489">
        <v>2019</v>
      </c>
      <c r="P11" s="167">
        <v>998</v>
      </c>
      <c r="Q11" s="167">
        <v>66</v>
      </c>
      <c r="R11" s="167">
        <v>118</v>
      </c>
      <c r="S11" s="167">
        <v>130</v>
      </c>
      <c r="T11" s="167">
        <v>29</v>
      </c>
      <c r="U11" s="167"/>
      <c r="V11" s="167">
        <v>129</v>
      </c>
      <c r="W11" s="167">
        <v>56</v>
      </c>
      <c r="X11" s="167">
        <v>10508</v>
      </c>
      <c r="Y11" s="167">
        <v>16190</v>
      </c>
      <c r="Z11" s="140">
        <v>2019</v>
      </c>
    </row>
    <row r="12" spans="1:26" ht="14.45" customHeight="1">
      <c r="A12" s="138">
        <v>2020</v>
      </c>
      <c r="B12" s="167">
        <v>27024</v>
      </c>
      <c r="C12" s="167">
        <v>16175</v>
      </c>
      <c r="D12" s="167">
        <v>10849</v>
      </c>
      <c r="E12" s="167">
        <v>11925</v>
      </c>
      <c r="F12" s="167">
        <v>2532</v>
      </c>
      <c r="G12" s="167">
        <v>2768</v>
      </c>
      <c r="H12" s="167"/>
      <c r="I12" s="167">
        <v>3986</v>
      </c>
      <c r="J12" s="167">
        <v>229</v>
      </c>
      <c r="K12" s="167">
        <v>2511</v>
      </c>
      <c r="L12" s="167">
        <v>358</v>
      </c>
      <c r="M12" s="167">
        <v>1130</v>
      </c>
      <c r="N12" s="140">
        <v>2020</v>
      </c>
      <c r="O12" s="489">
        <v>2020</v>
      </c>
      <c r="P12" s="167">
        <v>1042</v>
      </c>
      <c r="Q12" s="167">
        <v>63</v>
      </c>
      <c r="R12" s="167">
        <v>118</v>
      </c>
      <c r="S12" s="167">
        <v>136</v>
      </c>
      <c r="T12" s="167">
        <v>31</v>
      </c>
      <c r="U12" s="167"/>
      <c r="V12" s="167">
        <v>136</v>
      </c>
      <c r="W12" s="167">
        <v>59</v>
      </c>
      <c r="X12" s="167">
        <v>10559</v>
      </c>
      <c r="Y12" s="167">
        <v>16465</v>
      </c>
      <c r="Z12" s="140">
        <v>2020</v>
      </c>
    </row>
    <row r="13" spans="1:26" s="15" customFormat="1" ht="14.45" customHeight="1">
      <c r="A13" s="138">
        <v>2021</v>
      </c>
      <c r="B13" s="167">
        <v>27214</v>
      </c>
      <c r="C13" s="162">
        <v>16304</v>
      </c>
      <c r="D13" s="162">
        <v>10910</v>
      </c>
      <c r="E13" s="163">
        <v>11802</v>
      </c>
      <c r="F13" s="164">
        <v>2526</v>
      </c>
      <c r="G13" s="162">
        <v>2781</v>
      </c>
      <c r="H13" s="413"/>
      <c r="I13" s="162">
        <v>4103</v>
      </c>
      <c r="J13" s="162">
        <v>260</v>
      </c>
      <c r="K13" s="165">
        <v>2597</v>
      </c>
      <c r="L13" s="166">
        <v>395</v>
      </c>
      <c r="M13" s="415">
        <v>1137</v>
      </c>
      <c r="N13" s="140">
        <v>2021</v>
      </c>
      <c r="O13" s="489">
        <v>2021</v>
      </c>
      <c r="P13" s="166">
        <v>1067</v>
      </c>
      <c r="Q13" s="166">
        <v>64</v>
      </c>
      <c r="R13" s="162">
        <v>109</v>
      </c>
      <c r="S13" s="162">
        <v>147</v>
      </c>
      <c r="T13" s="162">
        <v>31</v>
      </c>
      <c r="U13" s="414"/>
      <c r="V13" s="162">
        <v>141</v>
      </c>
      <c r="W13" s="162">
        <v>54</v>
      </c>
      <c r="X13" s="167">
        <v>10626</v>
      </c>
      <c r="Y13" s="167">
        <v>16588</v>
      </c>
      <c r="Z13" s="140">
        <v>2021</v>
      </c>
    </row>
    <row r="14" spans="1:26" s="15" customFormat="1" ht="14.45" customHeight="1">
      <c r="A14" s="138">
        <v>2022</v>
      </c>
      <c r="B14" s="167">
        <v>27247</v>
      </c>
      <c r="C14" s="162">
        <v>16345</v>
      </c>
      <c r="D14" s="162">
        <v>10902</v>
      </c>
      <c r="E14" s="163">
        <v>11682</v>
      </c>
      <c r="F14" s="164">
        <v>2440</v>
      </c>
      <c r="G14" s="162">
        <v>2757</v>
      </c>
      <c r="H14" s="413"/>
      <c r="I14" s="162">
        <v>4173</v>
      </c>
      <c r="J14" s="162">
        <v>281</v>
      </c>
      <c r="K14" s="165">
        <v>2677</v>
      </c>
      <c r="L14" s="166">
        <v>438</v>
      </c>
      <c r="M14" s="415">
        <v>1144</v>
      </c>
      <c r="N14" s="140">
        <v>2022</v>
      </c>
      <c r="O14" s="489">
        <v>2022</v>
      </c>
      <c r="P14" s="166">
        <v>1100</v>
      </c>
      <c r="Q14" s="166">
        <v>60</v>
      </c>
      <c r="R14" s="162">
        <v>110</v>
      </c>
      <c r="S14" s="162">
        <v>157</v>
      </c>
      <c r="T14" s="162">
        <v>33</v>
      </c>
      <c r="U14" s="414"/>
      <c r="V14" s="162">
        <v>139</v>
      </c>
      <c r="W14" s="162">
        <v>56</v>
      </c>
      <c r="X14" s="167">
        <v>10616</v>
      </c>
      <c r="Y14" s="167">
        <v>16631</v>
      </c>
      <c r="Z14" s="140">
        <v>2022</v>
      </c>
    </row>
    <row r="15" spans="1:26" s="604" customFormat="1" ht="14.45" customHeight="1">
      <c r="A15" s="606">
        <v>2023</v>
      </c>
      <c r="B15" s="168">
        <f t="shared" ref="B15:G15" si="0">SUM(B16,B38)</f>
        <v>27230</v>
      </c>
      <c r="C15" s="168">
        <f t="shared" si="0"/>
        <v>16299</v>
      </c>
      <c r="D15" s="168">
        <f t="shared" si="0"/>
        <v>10931</v>
      </c>
      <c r="E15" s="168">
        <f t="shared" si="0"/>
        <v>11483</v>
      </c>
      <c r="F15" s="168">
        <f t="shared" si="0"/>
        <v>2429</v>
      </c>
      <c r="G15" s="168">
        <f t="shared" si="0"/>
        <v>2756</v>
      </c>
      <c r="H15" s="168"/>
      <c r="I15" s="168">
        <f>SUM(I16,I38)</f>
        <v>4201</v>
      </c>
      <c r="J15" s="168">
        <f>SUM(J16,J38)</f>
        <v>260</v>
      </c>
      <c r="K15" s="168">
        <f>SUM(K16,K38)</f>
        <v>2759</v>
      </c>
      <c r="L15" s="168">
        <f>SUM(L16,L38)</f>
        <v>506</v>
      </c>
      <c r="M15" s="168">
        <f>SUM(M16,M38)</f>
        <v>1130</v>
      </c>
      <c r="N15" s="607">
        <v>2023</v>
      </c>
      <c r="O15" s="608">
        <v>2023</v>
      </c>
      <c r="P15" s="168">
        <f>SUM(P16,P38)</f>
        <v>1132</v>
      </c>
      <c r="Q15" s="168">
        <f>SUM(Q16,Q38)</f>
        <v>58</v>
      </c>
      <c r="R15" s="168">
        <f>SUM(R16,R38)</f>
        <v>112</v>
      </c>
      <c r="S15" s="168">
        <f>SUM(S16,S38)</f>
        <v>156</v>
      </c>
      <c r="T15" s="168">
        <f>SUM(T16,T38)</f>
        <v>34</v>
      </c>
      <c r="U15" s="168"/>
      <c r="V15" s="168">
        <f>SUM(V16,V38)</f>
        <v>162</v>
      </c>
      <c r="W15" s="168">
        <f>SUM(W16,W38)</f>
        <v>52</v>
      </c>
      <c r="X15" s="168">
        <f>SUM(X16,X38)</f>
        <v>10659</v>
      </c>
      <c r="Y15" s="168">
        <f>SUM(Y16,Y38)</f>
        <v>16571</v>
      </c>
      <c r="Z15" s="607">
        <v>2023</v>
      </c>
    </row>
    <row r="16" spans="1:26" s="557" customFormat="1" ht="14.45" customHeight="1">
      <c r="A16" s="418" t="s">
        <v>80</v>
      </c>
      <c r="B16" s="419">
        <f t="shared" ref="B16:G16" si="1">SUM(B17:B36)</f>
        <v>12797</v>
      </c>
      <c r="C16" s="169">
        <f t="shared" si="1"/>
        <v>7583</v>
      </c>
      <c r="D16" s="169">
        <f t="shared" si="1"/>
        <v>5214</v>
      </c>
      <c r="E16" s="169">
        <f t="shared" si="1"/>
        <v>5320</v>
      </c>
      <c r="F16" s="169">
        <f t="shared" si="1"/>
        <v>1163</v>
      </c>
      <c r="G16" s="169">
        <f t="shared" si="1"/>
        <v>1250</v>
      </c>
      <c r="H16" s="169"/>
      <c r="I16" s="169">
        <f>SUM(I17:I36)</f>
        <v>2068</v>
      </c>
      <c r="J16" s="169">
        <f>SUM(J17:J36)</f>
        <v>107</v>
      </c>
      <c r="K16" s="169">
        <f>SUM(K17:K36)</f>
        <v>1280</v>
      </c>
      <c r="L16" s="169">
        <f>SUM(L17:L36)</f>
        <v>189</v>
      </c>
      <c r="M16" s="169">
        <f>SUM(M17:M36)</f>
        <v>621</v>
      </c>
      <c r="N16" s="416" t="s">
        <v>87</v>
      </c>
      <c r="O16" s="417" t="s">
        <v>80</v>
      </c>
      <c r="P16" s="169">
        <f>SUM(P17:P36)</f>
        <v>519</v>
      </c>
      <c r="Q16" s="169">
        <f>SUM(Q17:Q36)</f>
        <v>31</v>
      </c>
      <c r="R16" s="169">
        <f>SUM(R17:R36)</f>
        <v>61</v>
      </c>
      <c r="S16" s="169">
        <f t="shared" ref="S16:Y16" si="2">SUM(S17:S36)</f>
        <v>65</v>
      </c>
      <c r="T16" s="169">
        <f t="shared" si="2"/>
        <v>17</v>
      </c>
      <c r="U16" s="169"/>
      <c r="V16" s="169">
        <f>SUM(V17:V36)</f>
        <v>84</v>
      </c>
      <c r="W16" s="169">
        <f>SUM(W17:W36)</f>
        <v>22</v>
      </c>
      <c r="X16" s="169">
        <f t="shared" si="2"/>
        <v>4945</v>
      </c>
      <c r="Y16" s="169">
        <f t="shared" si="2"/>
        <v>7852</v>
      </c>
      <c r="Z16" s="416" t="s">
        <v>87</v>
      </c>
    </row>
    <row r="17" spans="1:27" ht="14.45" customHeight="1">
      <c r="A17" s="420" t="s">
        <v>50</v>
      </c>
      <c r="B17" s="167">
        <f>SUM(C17,D17)</f>
        <v>1354</v>
      </c>
      <c r="C17" s="170">
        <v>764</v>
      </c>
      <c r="D17" s="170">
        <v>590</v>
      </c>
      <c r="E17" s="170">
        <v>567</v>
      </c>
      <c r="F17" s="170">
        <v>135</v>
      </c>
      <c r="G17" s="170">
        <v>135</v>
      </c>
      <c r="H17" s="170"/>
      <c r="I17" s="170">
        <v>230</v>
      </c>
      <c r="J17" s="170">
        <v>6</v>
      </c>
      <c r="K17" s="170">
        <v>130</v>
      </c>
      <c r="L17" s="170">
        <v>20</v>
      </c>
      <c r="M17" s="170">
        <v>50</v>
      </c>
      <c r="N17" s="679" t="s">
        <v>53</v>
      </c>
      <c r="O17" s="172" t="s">
        <v>50</v>
      </c>
      <c r="P17" s="170">
        <v>50</v>
      </c>
      <c r="Q17" s="716"/>
      <c r="R17" s="170">
        <v>10</v>
      </c>
      <c r="S17" s="170">
        <v>6</v>
      </c>
      <c r="T17" s="170">
        <v>5</v>
      </c>
      <c r="U17" s="170"/>
      <c r="V17" s="170">
        <v>7</v>
      </c>
      <c r="W17" s="170">
        <v>3</v>
      </c>
      <c r="X17" s="170">
        <v>482</v>
      </c>
      <c r="Y17" s="170">
        <v>872</v>
      </c>
      <c r="Z17" s="679" t="s">
        <v>53</v>
      </c>
      <c r="AA17" s="557"/>
    </row>
    <row r="18" spans="1:27" ht="14.45" customHeight="1">
      <c r="A18" s="420" t="s">
        <v>13</v>
      </c>
      <c r="B18" s="167">
        <f t="shared" ref="B18:B36" si="3">SUM(C18,D18)</f>
        <v>388</v>
      </c>
      <c r="C18" s="170">
        <v>221</v>
      </c>
      <c r="D18" s="170">
        <v>167</v>
      </c>
      <c r="E18" s="170">
        <v>173</v>
      </c>
      <c r="F18" s="170">
        <v>31</v>
      </c>
      <c r="G18" s="170">
        <v>32</v>
      </c>
      <c r="H18" s="170"/>
      <c r="I18" s="170">
        <v>85</v>
      </c>
      <c r="J18" s="170">
        <v>1</v>
      </c>
      <c r="K18" s="170">
        <v>32</v>
      </c>
      <c r="L18" s="170">
        <v>1</v>
      </c>
      <c r="M18" s="170">
        <v>11</v>
      </c>
      <c r="N18" s="679" t="s">
        <v>33</v>
      </c>
      <c r="O18" s="172" t="s">
        <v>13</v>
      </c>
      <c r="P18" s="170">
        <v>15</v>
      </c>
      <c r="Q18" s="716"/>
      <c r="R18" s="170">
        <v>1</v>
      </c>
      <c r="S18" s="170">
        <v>3</v>
      </c>
      <c r="T18" s="716"/>
      <c r="U18" s="170"/>
      <c r="V18" s="170">
        <v>2</v>
      </c>
      <c r="W18" s="170">
        <v>1</v>
      </c>
      <c r="X18" s="170">
        <v>121</v>
      </c>
      <c r="Y18" s="170">
        <v>267</v>
      </c>
      <c r="Z18" s="679" t="s">
        <v>33</v>
      </c>
      <c r="AA18" s="557"/>
    </row>
    <row r="19" spans="1:27" ht="14.45" customHeight="1">
      <c r="A19" s="420" t="s">
        <v>14</v>
      </c>
      <c r="B19" s="167">
        <f t="shared" si="3"/>
        <v>417</v>
      </c>
      <c r="C19" s="170">
        <v>229</v>
      </c>
      <c r="D19" s="170">
        <v>188</v>
      </c>
      <c r="E19" s="170">
        <v>171</v>
      </c>
      <c r="F19" s="170">
        <v>23</v>
      </c>
      <c r="G19" s="170">
        <v>44</v>
      </c>
      <c r="H19" s="170"/>
      <c r="I19" s="170">
        <v>79</v>
      </c>
      <c r="J19" s="170"/>
      <c r="K19" s="170">
        <v>45</v>
      </c>
      <c r="L19" s="716"/>
      <c r="M19" s="170">
        <v>29</v>
      </c>
      <c r="N19" s="679" t="s">
        <v>52</v>
      </c>
      <c r="O19" s="172" t="s">
        <v>14</v>
      </c>
      <c r="P19" s="170">
        <v>16</v>
      </c>
      <c r="Q19" s="716"/>
      <c r="R19" s="170">
        <v>1</v>
      </c>
      <c r="S19" s="170">
        <v>2</v>
      </c>
      <c r="T19" s="716"/>
      <c r="U19" s="170"/>
      <c r="V19" s="170">
        <v>6</v>
      </c>
      <c r="W19" s="170">
        <v>1</v>
      </c>
      <c r="X19" s="170">
        <v>166</v>
      </c>
      <c r="Y19" s="170">
        <v>251</v>
      </c>
      <c r="Z19" s="679" t="s">
        <v>52</v>
      </c>
      <c r="AA19" s="557"/>
    </row>
    <row r="20" spans="1:27" ht="14.45" customHeight="1">
      <c r="A20" s="420" t="s">
        <v>81</v>
      </c>
      <c r="B20" s="167">
        <f t="shared" si="3"/>
        <v>436</v>
      </c>
      <c r="C20" s="170">
        <v>261</v>
      </c>
      <c r="D20" s="170">
        <v>175</v>
      </c>
      <c r="E20" s="170">
        <v>169</v>
      </c>
      <c r="F20" s="170">
        <v>28</v>
      </c>
      <c r="G20" s="170">
        <v>35</v>
      </c>
      <c r="H20" s="170"/>
      <c r="I20" s="170">
        <v>87</v>
      </c>
      <c r="J20" s="170">
        <v>2</v>
      </c>
      <c r="K20" s="170">
        <v>77</v>
      </c>
      <c r="L20" s="170">
        <v>4</v>
      </c>
      <c r="M20" s="170">
        <v>11</v>
      </c>
      <c r="N20" s="679" t="s">
        <v>34</v>
      </c>
      <c r="O20" s="172" t="s">
        <v>81</v>
      </c>
      <c r="P20" s="170">
        <v>15</v>
      </c>
      <c r="Q20" s="170"/>
      <c r="R20" s="170">
        <v>3</v>
      </c>
      <c r="S20" s="170">
        <v>2</v>
      </c>
      <c r="T20" s="716">
        <v>1</v>
      </c>
      <c r="U20" s="170"/>
      <c r="V20" s="170">
        <v>2</v>
      </c>
      <c r="W20" s="170"/>
      <c r="X20" s="170">
        <v>188</v>
      </c>
      <c r="Y20" s="170">
        <v>248</v>
      </c>
      <c r="Z20" s="679" t="s">
        <v>34</v>
      </c>
      <c r="AA20" s="557"/>
    </row>
    <row r="21" spans="1:27" ht="14.45" customHeight="1">
      <c r="A21" s="420"/>
      <c r="B21" s="167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722"/>
      <c r="O21" s="172"/>
      <c r="P21" s="170"/>
      <c r="Q21" s="170"/>
      <c r="R21" s="170"/>
      <c r="S21" s="170"/>
      <c r="T21" s="716"/>
      <c r="U21" s="170"/>
      <c r="V21" s="170"/>
      <c r="W21" s="170"/>
      <c r="X21" s="170"/>
      <c r="Y21" s="170"/>
      <c r="Z21" s="722"/>
      <c r="AA21" s="557"/>
    </row>
    <row r="22" spans="1:27" ht="14.45" customHeight="1">
      <c r="A22" s="420" t="s">
        <v>15</v>
      </c>
      <c r="B22" s="167">
        <f t="shared" si="3"/>
        <v>384</v>
      </c>
      <c r="C22" s="170">
        <v>230</v>
      </c>
      <c r="D22" s="170">
        <v>154</v>
      </c>
      <c r="E22" s="170">
        <v>127</v>
      </c>
      <c r="F22" s="170">
        <v>18</v>
      </c>
      <c r="G22" s="170">
        <v>26</v>
      </c>
      <c r="H22" s="170"/>
      <c r="I22" s="170">
        <v>76</v>
      </c>
      <c r="J22" s="170">
        <v>2</v>
      </c>
      <c r="K22" s="170">
        <v>32</v>
      </c>
      <c r="L22" s="716">
        <v>1</v>
      </c>
      <c r="M22" s="170">
        <v>90</v>
      </c>
      <c r="N22" s="679" t="s">
        <v>35</v>
      </c>
      <c r="O22" s="172" t="s">
        <v>15</v>
      </c>
      <c r="P22" s="170">
        <v>9</v>
      </c>
      <c r="Q22" s="716"/>
      <c r="R22" s="716"/>
      <c r="S22" s="170"/>
      <c r="T22" s="170">
        <v>1</v>
      </c>
      <c r="U22" s="170"/>
      <c r="V22" s="716">
        <v>1</v>
      </c>
      <c r="W22" s="170">
        <v>1</v>
      </c>
      <c r="X22" s="170">
        <v>179</v>
      </c>
      <c r="Y22" s="170">
        <v>205</v>
      </c>
      <c r="Z22" s="679" t="s">
        <v>35</v>
      </c>
      <c r="AA22" s="557"/>
    </row>
    <row r="23" spans="1:27" ht="14.45" customHeight="1">
      <c r="A23" s="420" t="s">
        <v>16</v>
      </c>
      <c r="B23" s="167">
        <f t="shared" si="3"/>
        <v>218</v>
      </c>
      <c r="C23" s="170">
        <v>118</v>
      </c>
      <c r="D23" s="170">
        <v>100</v>
      </c>
      <c r="E23" s="170">
        <v>102</v>
      </c>
      <c r="F23" s="170">
        <v>12</v>
      </c>
      <c r="G23" s="170">
        <v>18</v>
      </c>
      <c r="H23" s="170"/>
      <c r="I23" s="170">
        <v>51</v>
      </c>
      <c r="J23" s="170">
        <v>2</v>
      </c>
      <c r="K23" s="170">
        <v>15</v>
      </c>
      <c r="L23" s="170">
        <v>1</v>
      </c>
      <c r="M23" s="170">
        <v>6</v>
      </c>
      <c r="N23" s="679" t="s">
        <v>36</v>
      </c>
      <c r="O23" s="172" t="s">
        <v>16</v>
      </c>
      <c r="P23" s="170">
        <v>8</v>
      </c>
      <c r="Q23" s="170"/>
      <c r="R23" s="170">
        <v>1</v>
      </c>
      <c r="S23" s="716"/>
      <c r="T23" s="716"/>
      <c r="U23" s="170"/>
      <c r="V23" s="170">
        <v>2</v>
      </c>
      <c r="W23" s="716"/>
      <c r="X23" s="170">
        <v>60</v>
      </c>
      <c r="Y23" s="170">
        <v>158</v>
      </c>
      <c r="Z23" s="679" t="s">
        <v>36</v>
      </c>
      <c r="AA23" s="557"/>
    </row>
    <row r="24" spans="1:27" ht="14.45" customHeight="1">
      <c r="A24" s="420" t="s">
        <v>17</v>
      </c>
      <c r="B24" s="167">
        <f t="shared" si="3"/>
        <v>515</v>
      </c>
      <c r="C24" s="170">
        <v>305</v>
      </c>
      <c r="D24" s="170">
        <v>210</v>
      </c>
      <c r="E24" s="170">
        <v>222</v>
      </c>
      <c r="F24" s="170">
        <v>45</v>
      </c>
      <c r="G24" s="170">
        <v>44</v>
      </c>
      <c r="H24" s="170"/>
      <c r="I24" s="170">
        <v>97</v>
      </c>
      <c r="J24" s="170">
        <v>6</v>
      </c>
      <c r="K24" s="170">
        <v>39</v>
      </c>
      <c r="L24" s="170">
        <v>1</v>
      </c>
      <c r="M24" s="170">
        <v>26</v>
      </c>
      <c r="N24" s="679" t="s">
        <v>37</v>
      </c>
      <c r="O24" s="172" t="s">
        <v>17</v>
      </c>
      <c r="P24" s="170">
        <v>19</v>
      </c>
      <c r="Q24" s="170">
        <v>3</v>
      </c>
      <c r="R24" s="170">
        <v>4</v>
      </c>
      <c r="S24" s="716">
        <v>1</v>
      </c>
      <c r="T24" s="170">
        <v>1</v>
      </c>
      <c r="U24" s="170"/>
      <c r="V24" s="170">
        <v>7</v>
      </c>
      <c r="W24" s="716"/>
      <c r="X24" s="170">
        <v>192</v>
      </c>
      <c r="Y24" s="170">
        <v>323</v>
      </c>
      <c r="Z24" s="679" t="s">
        <v>37</v>
      </c>
      <c r="AA24" s="557"/>
    </row>
    <row r="25" spans="1:27" ht="14.45" customHeight="1">
      <c r="A25" s="420" t="s">
        <v>18</v>
      </c>
      <c r="B25" s="167">
        <f t="shared" si="3"/>
        <v>315</v>
      </c>
      <c r="C25" s="170">
        <v>170</v>
      </c>
      <c r="D25" s="170">
        <v>145</v>
      </c>
      <c r="E25" s="170">
        <v>96</v>
      </c>
      <c r="F25" s="170">
        <v>27</v>
      </c>
      <c r="G25" s="170">
        <v>21</v>
      </c>
      <c r="H25" s="170"/>
      <c r="I25" s="170">
        <v>56</v>
      </c>
      <c r="J25" s="170">
        <v>2</v>
      </c>
      <c r="K25" s="170">
        <v>30</v>
      </c>
      <c r="L25" s="716"/>
      <c r="M25" s="170">
        <v>68</v>
      </c>
      <c r="N25" s="679" t="s">
        <v>38</v>
      </c>
      <c r="O25" s="172" t="s">
        <v>18</v>
      </c>
      <c r="P25" s="170">
        <v>8</v>
      </c>
      <c r="Q25" s="716"/>
      <c r="R25" s="170">
        <v>3</v>
      </c>
      <c r="S25" s="170">
        <v>3</v>
      </c>
      <c r="T25" s="716"/>
      <c r="U25" s="170"/>
      <c r="V25" s="170">
        <v>1</v>
      </c>
      <c r="W25" s="716"/>
      <c r="X25" s="170">
        <v>153</v>
      </c>
      <c r="Y25" s="170">
        <v>162</v>
      </c>
      <c r="Z25" s="679" t="s">
        <v>38</v>
      </c>
      <c r="AA25" s="557"/>
    </row>
    <row r="26" spans="1:27" ht="14.45" customHeight="1">
      <c r="A26" s="420"/>
      <c r="B26" s="167"/>
      <c r="C26" s="170"/>
      <c r="D26" s="170"/>
      <c r="E26" s="170"/>
      <c r="F26" s="170"/>
      <c r="G26" s="170"/>
      <c r="H26" s="170"/>
      <c r="I26" s="170"/>
      <c r="J26" s="170"/>
      <c r="K26" s="170"/>
      <c r="L26" s="716"/>
      <c r="M26" s="170"/>
      <c r="N26" s="722"/>
      <c r="O26" s="172"/>
      <c r="P26" s="170"/>
      <c r="Q26" s="716"/>
      <c r="R26" s="170"/>
      <c r="S26" s="170"/>
      <c r="T26" s="716"/>
      <c r="U26" s="170"/>
      <c r="V26" s="170"/>
      <c r="W26" s="716"/>
      <c r="X26" s="170"/>
      <c r="Y26" s="170"/>
      <c r="Z26" s="722"/>
      <c r="AA26" s="557"/>
    </row>
    <row r="27" spans="1:27" ht="14.45" customHeight="1">
      <c r="A27" s="420" t="s">
        <v>19</v>
      </c>
      <c r="B27" s="167">
        <f t="shared" si="3"/>
        <v>416</v>
      </c>
      <c r="C27" s="170">
        <v>248</v>
      </c>
      <c r="D27" s="170">
        <v>168</v>
      </c>
      <c r="E27" s="170">
        <v>175</v>
      </c>
      <c r="F27" s="170">
        <v>39</v>
      </c>
      <c r="G27" s="170">
        <v>34</v>
      </c>
      <c r="H27" s="170"/>
      <c r="I27" s="170">
        <v>77</v>
      </c>
      <c r="J27" s="170">
        <v>4</v>
      </c>
      <c r="K27" s="170">
        <v>40</v>
      </c>
      <c r="L27" s="170">
        <v>4</v>
      </c>
      <c r="M27" s="170">
        <v>16</v>
      </c>
      <c r="N27" s="679" t="s">
        <v>39</v>
      </c>
      <c r="O27" s="172" t="s">
        <v>19</v>
      </c>
      <c r="P27" s="170">
        <v>21</v>
      </c>
      <c r="Q27" s="716"/>
      <c r="R27" s="716"/>
      <c r="S27" s="170">
        <v>1</v>
      </c>
      <c r="T27" s="716"/>
      <c r="U27" s="170"/>
      <c r="V27" s="170">
        <v>5</v>
      </c>
      <c r="W27" s="170"/>
      <c r="X27" s="170">
        <v>163</v>
      </c>
      <c r="Y27" s="170">
        <v>253</v>
      </c>
      <c r="Z27" s="679" t="s">
        <v>39</v>
      </c>
      <c r="AA27" s="557"/>
    </row>
    <row r="28" spans="1:27" ht="14.45" customHeight="1">
      <c r="A28" s="420" t="s">
        <v>20</v>
      </c>
      <c r="B28" s="167">
        <f t="shared" si="3"/>
        <v>300</v>
      </c>
      <c r="C28" s="170">
        <v>177</v>
      </c>
      <c r="D28" s="170">
        <v>123</v>
      </c>
      <c r="E28" s="170">
        <v>125</v>
      </c>
      <c r="F28" s="170">
        <v>25</v>
      </c>
      <c r="G28" s="170">
        <v>37</v>
      </c>
      <c r="H28" s="170"/>
      <c r="I28" s="170">
        <v>35</v>
      </c>
      <c r="J28" s="716">
        <v>0</v>
      </c>
      <c r="K28" s="170">
        <v>28</v>
      </c>
      <c r="L28" s="170">
        <v>5</v>
      </c>
      <c r="M28" s="170">
        <v>25</v>
      </c>
      <c r="N28" s="679" t="s">
        <v>40</v>
      </c>
      <c r="O28" s="172" t="s">
        <v>20</v>
      </c>
      <c r="P28" s="170">
        <v>15</v>
      </c>
      <c r="Q28" s="716"/>
      <c r="R28" s="716">
        <v>3</v>
      </c>
      <c r="S28" s="170"/>
      <c r="T28" s="716"/>
      <c r="U28" s="170"/>
      <c r="V28" s="170">
        <v>1</v>
      </c>
      <c r="W28" s="170">
        <v>1</v>
      </c>
      <c r="X28" s="170">
        <v>125</v>
      </c>
      <c r="Y28" s="170">
        <v>175</v>
      </c>
      <c r="Z28" s="679" t="s">
        <v>40</v>
      </c>
      <c r="AA28" s="557"/>
    </row>
    <row r="29" spans="1:27" ht="14.45" customHeight="1">
      <c r="A29" s="420" t="s">
        <v>21</v>
      </c>
      <c r="B29" s="167">
        <f t="shared" si="3"/>
        <v>544</v>
      </c>
      <c r="C29" s="170">
        <v>331</v>
      </c>
      <c r="D29" s="170">
        <v>213</v>
      </c>
      <c r="E29" s="170">
        <v>232</v>
      </c>
      <c r="F29" s="170">
        <v>54</v>
      </c>
      <c r="G29" s="170">
        <v>57</v>
      </c>
      <c r="H29" s="170"/>
      <c r="I29" s="170">
        <v>88</v>
      </c>
      <c r="J29" s="170">
        <v>6</v>
      </c>
      <c r="K29" s="170">
        <v>49</v>
      </c>
      <c r="L29" s="170">
        <v>8</v>
      </c>
      <c r="M29" s="170">
        <v>11</v>
      </c>
      <c r="N29" s="679" t="s">
        <v>41</v>
      </c>
      <c r="O29" s="172" t="s">
        <v>21</v>
      </c>
      <c r="P29" s="170">
        <v>24</v>
      </c>
      <c r="Q29" s="170">
        <v>4</v>
      </c>
      <c r="R29" s="170">
        <v>3</v>
      </c>
      <c r="S29" s="170">
        <v>4</v>
      </c>
      <c r="T29" s="716"/>
      <c r="U29" s="170"/>
      <c r="V29" s="170">
        <v>3</v>
      </c>
      <c r="W29" s="170">
        <v>1</v>
      </c>
      <c r="X29" s="170">
        <v>215</v>
      </c>
      <c r="Y29" s="170">
        <v>329</v>
      </c>
      <c r="Z29" s="679" t="s">
        <v>41</v>
      </c>
      <c r="AA29" s="557"/>
    </row>
    <row r="30" spans="1:27" ht="14.45" customHeight="1">
      <c r="A30" s="335" t="s">
        <v>22</v>
      </c>
      <c r="B30" s="167">
        <f t="shared" si="3"/>
        <v>657</v>
      </c>
      <c r="C30" s="170">
        <v>406</v>
      </c>
      <c r="D30" s="170">
        <v>251</v>
      </c>
      <c r="E30" s="170">
        <v>275</v>
      </c>
      <c r="F30" s="170">
        <v>50</v>
      </c>
      <c r="G30" s="170">
        <v>64</v>
      </c>
      <c r="H30" s="170"/>
      <c r="I30" s="170">
        <v>114</v>
      </c>
      <c r="J30" s="170">
        <v>6</v>
      </c>
      <c r="K30" s="170">
        <v>72</v>
      </c>
      <c r="L30" s="170">
        <v>8</v>
      </c>
      <c r="M30" s="170">
        <v>35</v>
      </c>
      <c r="N30" s="679" t="s">
        <v>42</v>
      </c>
      <c r="O30" s="171" t="s">
        <v>22</v>
      </c>
      <c r="P30" s="170">
        <v>17</v>
      </c>
      <c r="Q30" s="170">
        <v>1</v>
      </c>
      <c r="R30" s="170">
        <v>4</v>
      </c>
      <c r="S30" s="170">
        <v>4</v>
      </c>
      <c r="T30" s="716"/>
      <c r="U30" s="170"/>
      <c r="V30" s="170">
        <v>3</v>
      </c>
      <c r="W30" s="170">
        <v>4</v>
      </c>
      <c r="X30" s="170">
        <v>224</v>
      </c>
      <c r="Y30" s="170">
        <v>433</v>
      </c>
      <c r="Z30" s="679" t="s">
        <v>42</v>
      </c>
      <c r="AA30" s="557"/>
    </row>
    <row r="31" spans="1:27" ht="14.45" customHeight="1">
      <c r="A31" s="335"/>
      <c r="B31" s="167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722"/>
      <c r="O31" s="171"/>
      <c r="P31" s="170"/>
      <c r="Q31" s="170"/>
      <c r="R31" s="170"/>
      <c r="S31" s="170"/>
      <c r="T31" s="716"/>
      <c r="U31" s="170"/>
      <c r="V31" s="170"/>
      <c r="W31" s="170"/>
      <c r="X31" s="170"/>
      <c r="Y31" s="170"/>
      <c r="Z31" s="722"/>
      <c r="AA31" s="557"/>
    </row>
    <row r="32" spans="1:27" ht="14.45" customHeight="1">
      <c r="A32" s="420" t="s">
        <v>25</v>
      </c>
      <c r="B32" s="167">
        <f t="shared" si="3"/>
        <v>902</v>
      </c>
      <c r="C32" s="170">
        <v>536</v>
      </c>
      <c r="D32" s="170">
        <v>366</v>
      </c>
      <c r="E32" s="170">
        <v>359</v>
      </c>
      <c r="F32" s="170">
        <v>91</v>
      </c>
      <c r="G32" s="170">
        <v>97</v>
      </c>
      <c r="H32" s="170"/>
      <c r="I32" s="170">
        <v>141</v>
      </c>
      <c r="J32" s="170">
        <v>8</v>
      </c>
      <c r="K32" s="170">
        <v>72</v>
      </c>
      <c r="L32" s="170">
        <v>14</v>
      </c>
      <c r="M32" s="170">
        <v>49</v>
      </c>
      <c r="N32" s="679" t="s">
        <v>45</v>
      </c>
      <c r="O32" s="172" t="s">
        <v>25</v>
      </c>
      <c r="P32" s="170">
        <v>54</v>
      </c>
      <c r="Q32" s="170">
        <v>3</v>
      </c>
      <c r="R32" s="170">
        <v>4</v>
      </c>
      <c r="S32" s="170">
        <v>1</v>
      </c>
      <c r="T32" s="716"/>
      <c r="U32" s="170"/>
      <c r="V32" s="170">
        <v>8</v>
      </c>
      <c r="W32" s="170">
        <v>1</v>
      </c>
      <c r="X32" s="170">
        <v>359</v>
      </c>
      <c r="Y32" s="170">
        <v>543</v>
      </c>
      <c r="Z32" s="679" t="s">
        <v>45</v>
      </c>
      <c r="AA32" s="557"/>
    </row>
    <row r="33" spans="1:27" ht="14.45" customHeight="1">
      <c r="A33" s="420" t="s">
        <v>82</v>
      </c>
      <c r="B33" s="167">
        <f t="shared" si="3"/>
        <v>928</v>
      </c>
      <c r="C33" s="170">
        <v>548</v>
      </c>
      <c r="D33" s="170">
        <v>380</v>
      </c>
      <c r="E33" s="170">
        <v>387</v>
      </c>
      <c r="F33" s="170">
        <v>86</v>
      </c>
      <c r="G33" s="170">
        <v>96</v>
      </c>
      <c r="H33" s="170"/>
      <c r="I33" s="170">
        <v>131</v>
      </c>
      <c r="J33" s="170">
        <v>9</v>
      </c>
      <c r="K33" s="170">
        <v>95</v>
      </c>
      <c r="L33" s="170">
        <v>20</v>
      </c>
      <c r="M33" s="170">
        <v>42</v>
      </c>
      <c r="N33" s="679" t="s">
        <v>88</v>
      </c>
      <c r="O33" s="172" t="s">
        <v>82</v>
      </c>
      <c r="P33" s="170">
        <v>40</v>
      </c>
      <c r="Q33" s="170">
        <v>5</v>
      </c>
      <c r="R33" s="170">
        <v>3</v>
      </c>
      <c r="S33" s="170">
        <v>4</v>
      </c>
      <c r="T33" s="170">
        <v>1</v>
      </c>
      <c r="U33" s="170"/>
      <c r="V33" s="170">
        <v>7</v>
      </c>
      <c r="W33" s="170">
        <v>2</v>
      </c>
      <c r="X33" s="170">
        <v>351</v>
      </c>
      <c r="Y33" s="170">
        <v>577</v>
      </c>
      <c r="Z33" s="679" t="s">
        <v>88</v>
      </c>
      <c r="AA33" s="557"/>
    </row>
    <row r="34" spans="1:27" ht="14.45" customHeight="1">
      <c r="A34" s="420" t="s">
        <v>83</v>
      </c>
      <c r="B34" s="167">
        <f t="shared" si="3"/>
        <v>1444</v>
      </c>
      <c r="C34" s="170">
        <v>879</v>
      </c>
      <c r="D34" s="170">
        <v>565</v>
      </c>
      <c r="E34" s="170">
        <v>646</v>
      </c>
      <c r="F34" s="170">
        <v>156</v>
      </c>
      <c r="G34" s="170">
        <v>144</v>
      </c>
      <c r="H34" s="170"/>
      <c r="I34" s="170">
        <v>215</v>
      </c>
      <c r="J34" s="170">
        <v>11</v>
      </c>
      <c r="K34" s="170">
        <v>119</v>
      </c>
      <c r="L34" s="170">
        <v>31</v>
      </c>
      <c r="M34" s="170">
        <v>37</v>
      </c>
      <c r="N34" s="679" t="s">
        <v>89</v>
      </c>
      <c r="O34" s="172" t="s">
        <v>83</v>
      </c>
      <c r="P34" s="170">
        <v>58</v>
      </c>
      <c r="Q34" s="170">
        <v>2</v>
      </c>
      <c r="R34" s="170">
        <v>3</v>
      </c>
      <c r="S34" s="170">
        <v>10</v>
      </c>
      <c r="T34" s="170">
        <v>4</v>
      </c>
      <c r="U34" s="170"/>
      <c r="V34" s="170">
        <v>7</v>
      </c>
      <c r="W34" s="170">
        <v>1</v>
      </c>
      <c r="X34" s="170">
        <v>551</v>
      </c>
      <c r="Y34" s="170">
        <v>893</v>
      </c>
      <c r="Z34" s="679" t="s">
        <v>89</v>
      </c>
      <c r="AA34" s="557"/>
    </row>
    <row r="35" spans="1:27" ht="14.45" customHeight="1">
      <c r="A35" s="420" t="s">
        <v>28</v>
      </c>
      <c r="B35" s="167">
        <f t="shared" si="3"/>
        <v>2243</v>
      </c>
      <c r="C35" s="170">
        <v>1345</v>
      </c>
      <c r="D35" s="170">
        <v>898</v>
      </c>
      <c r="E35" s="170">
        <v>904</v>
      </c>
      <c r="F35" s="170">
        <v>226</v>
      </c>
      <c r="G35" s="170">
        <v>218</v>
      </c>
      <c r="H35" s="170"/>
      <c r="I35" s="170">
        <v>297</v>
      </c>
      <c r="J35" s="170">
        <v>33</v>
      </c>
      <c r="K35" s="170">
        <v>291</v>
      </c>
      <c r="L35" s="170">
        <v>50</v>
      </c>
      <c r="M35" s="170">
        <v>70</v>
      </c>
      <c r="N35" s="679" t="s">
        <v>90</v>
      </c>
      <c r="O35" s="172" t="s">
        <v>28</v>
      </c>
      <c r="P35" s="170">
        <v>100</v>
      </c>
      <c r="Q35" s="170">
        <v>9</v>
      </c>
      <c r="R35" s="170">
        <v>11</v>
      </c>
      <c r="S35" s="170">
        <v>13</v>
      </c>
      <c r="T35" s="170">
        <v>3</v>
      </c>
      <c r="U35" s="170"/>
      <c r="V35" s="170">
        <v>13</v>
      </c>
      <c r="W35" s="170">
        <v>5</v>
      </c>
      <c r="X35" s="170">
        <v>945</v>
      </c>
      <c r="Y35" s="170">
        <v>1298</v>
      </c>
      <c r="Z35" s="679" t="s">
        <v>90</v>
      </c>
      <c r="AA35" s="557"/>
    </row>
    <row r="36" spans="1:27" ht="14.45" customHeight="1">
      <c r="A36" s="420" t="s">
        <v>29</v>
      </c>
      <c r="B36" s="167">
        <f t="shared" si="3"/>
        <v>1336</v>
      </c>
      <c r="C36" s="170">
        <v>815</v>
      </c>
      <c r="D36" s="170">
        <v>521</v>
      </c>
      <c r="E36" s="170">
        <v>590</v>
      </c>
      <c r="F36" s="170">
        <v>117</v>
      </c>
      <c r="G36" s="170">
        <v>148</v>
      </c>
      <c r="H36" s="170"/>
      <c r="I36" s="170">
        <v>209</v>
      </c>
      <c r="J36" s="170">
        <v>9</v>
      </c>
      <c r="K36" s="170">
        <v>114</v>
      </c>
      <c r="L36" s="170">
        <v>21</v>
      </c>
      <c r="M36" s="170">
        <v>45</v>
      </c>
      <c r="N36" s="679" t="s">
        <v>48</v>
      </c>
      <c r="O36" s="172" t="s">
        <v>29</v>
      </c>
      <c r="P36" s="170">
        <v>50</v>
      </c>
      <c r="Q36" s="170">
        <v>4</v>
      </c>
      <c r="R36" s="170">
        <v>7</v>
      </c>
      <c r="S36" s="170">
        <v>11</v>
      </c>
      <c r="T36" s="170">
        <v>1</v>
      </c>
      <c r="U36" s="170"/>
      <c r="V36" s="170">
        <v>9</v>
      </c>
      <c r="W36" s="170">
        <v>1</v>
      </c>
      <c r="X36" s="170">
        <v>471</v>
      </c>
      <c r="Y36" s="170">
        <v>865</v>
      </c>
      <c r="Z36" s="679" t="s">
        <v>48</v>
      </c>
      <c r="AA36" s="557"/>
    </row>
    <row r="37" spans="1:27" ht="14.45" customHeight="1">
      <c r="A37" s="420"/>
      <c r="B37" s="167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722"/>
      <c r="O37" s="172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722"/>
      <c r="AA37" s="557"/>
    </row>
    <row r="38" spans="1:27" s="557" customFormat="1" ht="14.45" customHeight="1">
      <c r="A38" s="421" t="s">
        <v>147</v>
      </c>
      <c r="B38" s="419">
        <f t="shared" ref="B38:G38" si="4">SUM(B39:B54)</f>
        <v>14433</v>
      </c>
      <c r="C38" s="169">
        <f t="shared" si="4"/>
        <v>8716</v>
      </c>
      <c r="D38" s="169">
        <f t="shared" si="4"/>
        <v>5717</v>
      </c>
      <c r="E38" s="169">
        <f t="shared" si="4"/>
        <v>6163</v>
      </c>
      <c r="F38" s="169">
        <f t="shared" si="4"/>
        <v>1266</v>
      </c>
      <c r="G38" s="169">
        <f t="shared" si="4"/>
        <v>1506</v>
      </c>
      <c r="H38" s="169"/>
      <c r="I38" s="169">
        <f>SUM(I39:I54)</f>
        <v>2133</v>
      </c>
      <c r="J38" s="169">
        <f>SUM(J39:J54)</f>
        <v>153</v>
      </c>
      <c r="K38" s="169">
        <f>SUM(K39:K54)</f>
        <v>1479</v>
      </c>
      <c r="L38" s="169">
        <f>SUM(L39:L54)</f>
        <v>317</v>
      </c>
      <c r="M38" s="169">
        <f>SUM(M39:M54)</f>
        <v>509</v>
      </c>
      <c r="N38" s="416" t="s">
        <v>91</v>
      </c>
      <c r="O38" s="422" t="s">
        <v>84</v>
      </c>
      <c r="P38" s="169">
        <f>SUM(P39:P54)</f>
        <v>613</v>
      </c>
      <c r="Q38" s="169">
        <f>SUM(Q39:Q54)</f>
        <v>27</v>
      </c>
      <c r="R38" s="169">
        <f>SUM(R39:R54)</f>
        <v>51</v>
      </c>
      <c r="S38" s="169">
        <f>SUM(S39:S54)</f>
        <v>91</v>
      </c>
      <c r="T38" s="169">
        <f>SUM(T39:T54)</f>
        <v>17</v>
      </c>
      <c r="U38" s="169"/>
      <c r="V38" s="169">
        <f>SUM(V39:V54)</f>
        <v>78</v>
      </c>
      <c r="W38" s="169">
        <f>SUM(W39:W54)</f>
        <v>30</v>
      </c>
      <c r="X38" s="169">
        <f>SUM(X39:X54)</f>
        <v>5714</v>
      </c>
      <c r="Y38" s="169">
        <f>SUM(Y39:Y54)</f>
        <v>8719</v>
      </c>
      <c r="Z38" s="416" t="s">
        <v>154</v>
      </c>
    </row>
    <row r="39" spans="1:27" ht="14.45" customHeight="1">
      <c r="A39" s="423" t="s">
        <v>85</v>
      </c>
      <c r="B39" s="167">
        <f t="shared" ref="B39:B54" si="5">SUM(C39,D39)</f>
        <v>1613</v>
      </c>
      <c r="C39" s="170">
        <v>936</v>
      </c>
      <c r="D39" s="170">
        <v>677</v>
      </c>
      <c r="E39" s="170">
        <v>767</v>
      </c>
      <c r="F39" s="170">
        <v>131</v>
      </c>
      <c r="G39" s="170">
        <v>154</v>
      </c>
      <c r="H39" s="170"/>
      <c r="I39" s="170">
        <v>294</v>
      </c>
      <c r="J39" s="170">
        <v>17</v>
      </c>
      <c r="K39" s="170">
        <v>126</v>
      </c>
      <c r="L39" s="170">
        <v>6</v>
      </c>
      <c r="M39" s="170">
        <v>44</v>
      </c>
      <c r="N39" s="679" t="s">
        <v>30</v>
      </c>
      <c r="O39" s="424" t="s">
        <v>85</v>
      </c>
      <c r="P39" s="170">
        <v>54</v>
      </c>
      <c r="Q39" s="170">
        <v>2</v>
      </c>
      <c r="R39" s="170">
        <v>4</v>
      </c>
      <c r="S39" s="170">
        <v>4</v>
      </c>
      <c r="T39" s="170"/>
      <c r="U39" s="170"/>
      <c r="V39" s="170">
        <v>9</v>
      </c>
      <c r="W39" s="170">
        <v>1</v>
      </c>
      <c r="X39" s="170">
        <v>533</v>
      </c>
      <c r="Y39" s="170">
        <v>1080</v>
      </c>
      <c r="Z39" s="679" t="s">
        <v>30</v>
      </c>
      <c r="AA39" s="557"/>
    </row>
    <row r="40" spans="1:27" ht="14.45" customHeight="1">
      <c r="A40" s="423" t="s">
        <v>11</v>
      </c>
      <c r="B40" s="167">
        <f t="shared" si="5"/>
        <v>1112</v>
      </c>
      <c r="C40" s="170">
        <v>650</v>
      </c>
      <c r="D40" s="170">
        <v>462</v>
      </c>
      <c r="E40" s="170">
        <v>496</v>
      </c>
      <c r="F40" s="170">
        <v>94</v>
      </c>
      <c r="G40" s="170">
        <v>122</v>
      </c>
      <c r="H40" s="170"/>
      <c r="I40" s="170">
        <v>160</v>
      </c>
      <c r="J40" s="170">
        <v>6</v>
      </c>
      <c r="K40" s="170">
        <v>109</v>
      </c>
      <c r="L40" s="170">
        <v>19</v>
      </c>
      <c r="M40" s="170">
        <v>39</v>
      </c>
      <c r="N40" s="679" t="s">
        <v>31</v>
      </c>
      <c r="O40" s="424" t="s">
        <v>11</v>
      </c>
      <c r="P40" s="170">
        <v>48</v>
      </c>
      <c r="Q40" s="717"/>
      <c r="R40" s="170">
        <v>5</v>
      </c>
      <c r="S40" s="170">
        <v>3</v>
      </c>
      <c r="T40" s="170">
        <v>1</v>
      </c>
      <c r="U40" s="170"/>
      <c r="V40" s="170">
        <v>4</v>
      </c>
      <c r="W40" s="170">
        <v>6</v>
      </c>
      <c r="X40" s="170">
        <v>424</v>
      </c>
      <c r="Y40" s="170">
        <v>688</v>
      </c>
      <c r="Z40" s="679" t="s">
        <v>31</v>
      </c>
      <c r="AA40" s="557"/>
    </row>
    <row r="41" spans="1:27" ht="14.45" customHeight="1">
      <c r="A41" s="423" t="s">
        <v>149</v>
      </c>
      <c r="B41" s="167">
        <f t="shared" si="5"/>
        <v>1007</v>
      </c>
      <c r="C41" s="170">
        <v>631</v>
      </c>
      <c r="D41" s="170">
        <v>376</v>
      </c>
      <c r="E41" s="170">
        <v>456</v>
      </c>
      <c r="F41" s="170">
        <v>86</v>
      </c>
      <c r="G41" s="170">
        <v>86</v>
      </c>
      <c r="H41" s="170"/>
      <c r="I41" s="170">
        <v>160</v>
      </c>
      <c r="J41" s="170">
        <v>7</v>
      </c>
      <c r="K41" s="170">
        <v>106</v>
      </c>
      <c r="L41" s="170">
        <v>17</v>
      </c>
      <c r="M41" s="170">
        <v>32</v>
      </c>
      <c r="N41" s="679" t="s">
        <v>51</v>
      </c>
      <c r="O41" s="424" t="s">
        <v>49</v>
      </c>
      <c r="P41" s="170">
        <v>41</v>
      </c>
      <c r="Q41" s="170">
        <v>3</v>
      </c>
      <c r="R41" s="170">
        <v>3</v>
      </c>
      <c r="S41" s="170">
        <v>6</v>
      </c>
      <c r="T41" s="716"/>
      <c r="U41" s="170"/>
      <c r="V41" s="170">
        <v>4</v>
      </c>
      <c r="W41" s="716"/>
      <c r="X41" s="170">
        <v>386</v>
      </c>
      <c r="Y41" s="170">
        <v>621</v>
      </c>
      <c r="Z41" s="679" t="s">
        <v>51</v>
      </c>
      <c r="AA41" s="557"/>
    </row>
    <row r="42" spans="1:27" ht="14.45" customHeight="1">
      <c r="A42" s="423" t="s">
        <v>12</v>
      </c>
      <c r="B42" s="167">
        <f t="shared" si="5"/>
        <v>601</v>
      </c>
      <c r="C42" s="170">
        <v>354</v>
      </c>
      <c r="D42" s="170">
        <v>247</v>
      </c>
      <c r="E42" s="170">
        <v>280</v>
      </c>
      <c r="F42" s="170">
        <v>42</v>
      </c>
      <c r="G42" s="170">
        <v>52</v>
      </c>
      <c r="H42" s="170"/>
      <c r="I42" s="170">
        <v>107</v>
      </c>
      <c r="J42" s="170">
        <v>5</v>
      </c>
      <c r="K42" s="170">
        <v>44</v>
      </c>
      <c r="L42" s="170">
        <v>3</v>
      </c>
      <c r="M42" s="170">
        <v>28</v>
      </c>
      <c r="N42" s="679" t="s">
        <v>32</v>
      </c>
      <c r="O42" s="424" t="s">
        <v>12</v>
      </c>
      <c r="P42" s="170">
        <v>23</v>
      </c>
      <c r="Q42" s="716"/>
      <c r="R42" s="170">
        <v>3</v>
      </c>
      <c r="S42" s="170">
        <v>3</v>
      </c>
      <c r="T42" s="170"/>
      <c r="U42" s="170"/>
      <c r="V42" s="170">
        <v>9</v>
      </c>
      <c r="W42" s="170">
        <v>2</v>
      </c>
      <c r="X42" s="170">
        <v>190</v>
      </c>
      <c r="Y42" s="170">
        <v>411</v>
      </c>
      <c r="Z42" s="679" t="s">
        <v>32</v>
      </c>
      <c r="AA42" s="557"/>
    </row>
    <row r="43" spans="1:27" ht="14.45" customHeight="1">
      <c r="A43" s="423"/>
      <c r="B43" s="167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722"/>
      <c r="O43" s="424"/>
      <c r="P43" s="170"/>
      <c r="Q43" s="716"/>
      <c r="R43" s="170"/>
      <c r="S43" s="170"/>
      <c r="T43" s="170"/>
      <c r="U43" s="170"/>
      <c r="V43" s="170"/>
      <c r="W43" s="170"/>
      <c r="X43" s="170"/>
      <c r="Y43" s="170"/>
      <c r="Z43" s="722"/>
      <c r="AA43" s="557"/>
    </row>
    <row r="44" spans="1:27" ht="14.45" customHeight="1">
      <c r="A44" s="423" t="s">
        <v>23</v>
      </c>
      <c r="B44" s="167">
        <f t="shared" si="5"/>
        <v>879</v>
      </c>
      <c r="C44" s="170">
        <v>524</v>
      </c>
      <c r="D44" s="170">
        <v>355</v>
      </c>
      <c r="E44" s="170">
        <v>364</v>
      </c>
      <c r="F44" s="170">
        <v>58</v>
      </c>
      <c r="G44" s="170">
        <v>112</v>
      </c>
      <c r="H44" s="170"/>
      <c r="I44" s="170">
        <v>127</v>
      </c>
      <c r="J44" s="170">
        <v>6</v>
      </c>
      <c r="K44" s="170">
        <v>106</v>
      </c>
      <c r="L44" s="170">
        <v>14</v>
      </c>
      <c r="M44" s="170">
        <v>35</v>
      </c>
      <c r="N44" s="679" t="s">
        <v>43</v>
      </c>
      <c r="O44" s="424" t="s">
        <v>23</v>
      </c>
      <c r="P44" s="170">
        <v>36</v>
      </c>
      <c r="Q44" s="170">
        <v>1</v>
      </c>
      <c r="R44" s="170">
        <v>6</v>
      </c>
      <c r="S44" s="170">
        <v>5</v>
      </c>
      <c r="T44" s="170">
        <v>2</v>
      </c>
      <c r="U44" s="170"/>
      <c r="V44" s="170">
        <v>5</v>
      </c>
      <c r="W44" s="170">
        <v>2</v>
      </c>
      <c r="X44" s="170">
        <v>348</v>
      </c>
      <c r="Y44" s="170">
        <v>531</v>
      </c>
      <c r="Z44" s="679" t="s">
        <v>43</v>
      </c>
      <c r="AA44" s="557"/>
    </row>
    <row r="45" spans="1:27" ht="14.45" customHeight="1">
      <c r="A45" s="423" t="s">
        <v>24</v>
      </c>
      <c r="B45" s="167">
        <f t="shared" si="5"/>
        <v>1237</v>
      </c>
      <c r="C45" s="170">
        <v>744</v>
      </c>
      <c r="D45" s="170">
        <v>493</v>
      </c>
      <c r="E45" s="170">
        <v>496</v>
      </c>
      <c r="F45" s="170">
        <v>96</v>
      </c>
      <c r="G45" s="170">
        <v>130</v>
      </c>
      <c r="H45" s="170"/>
      <c r="I45" s="170">
        <v>191</v>
      </c>
      <c r="J45" s="170">
        <v>12</v>
      </c>
      <c r="K45" s="170">
        <v>153</v>
      </c>
      <c r="L45" s="170">
        <v>11</v>
      </c>
      <c r="M45" s="170">
        <v>76</v>
      </c>
      <c r="N45" s="679" t="s">
        <v>44</v>
      </c>
      <c r="O45" s="424" t="s">
        <v>24</v>
      </c>
      <c r="P45" s="170">
        <v>47</v>
      </c>
      <c r="Q45" s="170">
        <v>2</v>
      </c>
      <c r="R45" s="170">
        <v>1</v>
      </c>
      <c r="S45" s="170">
        <v>6</v>
      </c>
      <c r="T45" s="170">
        <v>3</v>
      </c>
      <c r="U45" s="170"/>
      <c r="V45" s="170">
        <v>6</v>
      </c>
      <c r="W45" s="170">
        <v>7</v>
      </c>
      <c r="X45" s="170">
        <v>551</v>
      </c>
      <c r="Y45" s="170">
        <v>686</v>
      </c>
      <c r="Z45" s="679" t="s">
        <v>44</v>
      </c>
      <c r="AA45" s="557"/>
    </row>
    <row r="46" spans="1:27" ht="14.45" customHeight="1">
      <c r="A46" s="423" t="s">
        <v>26</v>
      </c>
      <c r="B46" s="167">
        <f t="shared" si="5"/>
        <v>594</v>
      </c>
      <c r="C46" s="170">
        <v>356</v>
      </c>
      <c r="D46" s="170">
        <v>238</v>
      </c>
      <c r="E46" s="170">
        <v>227</v>
      </c>
      <c r="F46" s="170">
        <v>55</v>
      </c>
      <c r="G46" s="170">
        <v>71</v>
      </c>
      <c r="H46" s="170"/>
      <c r="I46" s="170">
        <v>93</v>
      </c>
      <c r="J46" s="170">
        <v>5</v>
      </c>
      <c r="K46" s="170">
        <v>63</v>
      </c>
      <c r="L46" s="170">
        <v>13</v>
      </c>
      <c r="M46" s="170">
        <v>15</v>
      </c>
      <c r="N46" s="679" t="s">
        <v>46</v>
      </c>
      <c r="O46" s="424" t="s">
        <v>26</v>
      </c>
      <c r="P46" s="170">
        <v>36</v>
      </c>
      <c r="Q46" s="170">
        <v>2</v>
      </c>
      <c r="R46" s="716"/>
      <c r="S46" s="170">
        <v>8</v>
      </c>
      <c r="T46" s="716"/>
      <c r="U46" s="170"/>
      <c r="V46" s="170">
        <v>5</v>
      </c>
      <c r="W46" s="716">
        <v>1</v>
      </c>
      <c r="X46" s="170">
        <v>231</v>
      </c>
      <c r="Y46" s="170">
        <v>363</v>
      </c>
      <c r="Z46" s="679" t="s">
        <v>46</v>
      </c>
      <c r="AA46" s="557"/>
    </row>
    <row r="47" spans="1:27" ht="14.45" customHeight="1">
      <c r="A47" s="423" t="s">
        <v>27</v>
      </c>
      <c r="B47" s="167">
        <f t="shared" si="5"/>
        <v>1211</v>
      </c>
      <c r="C47" s="170">
        <v>731</v>
      </c>
      <c r="D47" s="170">
        <v>480</v>
      </c>
      <c r="E47" s="170">
        <v>454</v>
      </c>
      <c r="F47" s="170">
        <v>132</v>
      </c>
      <c r="G47" s="170">
        <v>147</v>
      </c>
      <c r="H47" s="170"/>
      <c r="I47" s="170">
        <v>186</v>
      </c>
      <c r="J47" s="170">
        <v>15</v>
      </c>
      <c r="K47" s="170">
        <v>136</v>
      </c>
      <c r="L47" s="170">
        <v>24</v>
      </c>
      <c r="M47" s="170">
        <v>31</v>
      </c>
      <c r="N47" s="679" t="s">
        <v>47</v>
      </c>
      <c r="O47" s="424" t="s">
        <v>27</v>
      </c>
      <c r="P47" s="170">
        <v>59</v>
      </c>
      <c r="Q47" s="170">
        <v>7</v>
      </c>
      <c r="R47" s="170">
        <v>5</v>
      </c>
      <c r="S47" s="170">
        <v>8</v>
      </c>
      <c r="T47" s="170">
        <v>2</v>
      </c>
      <c r="U47" s="170"/>
      <c r="V47" s="170">
        <v>3</v>
      </c>
      <c r="W47" s="716">
        <v>2</v>
      </c>
      <c r="X47" s="170">
        <v>504</v>
      </c>
      <c r="Y47" s="170">
        <v>707</v>
      </c>
      <c r="Z47" s="679" t="s">
        <v>47</v>
      </c>
      <c r="AA47" s="557"/>
    </row>
    <row r="48" spans="1:27" ht="14.45" customHeight="1">
      <c r="A48" s="423" t="s">
        <v>150</v>
      </c>
      <c r="B48" s="167">
        <f t="shared" si="5"/>
        <v>1117</v>
      </c>
      <c r="C48" s="170">
        <v>610</v>
      </c>
      <c r="D48" s="170">
        <v>507</v>
      </c>
      <c r="E48" s="170">
        <v>411</v>
      </c>
      <c r="F48" s="170">
        <v>115</v>
      </c>
      <c r="G48" s="170">
        <v>103</v>
      </c>
      <c r="H48" s="170"/>
      <c r="I48" s="170">
        <v>163</v>
      </c>
      <c r="J48" s="170">
        <v>8</v>
      </c>
      <c r="K48" s="170">
        <v>125</v>
      </c>
      <c r="L48" s="170">
        <v>18</v>
      </c>
      <c r="M48" s="170">
        <v>90</v>
      </c>
      <c r="N48" s="679" t="s">
        <v>9</v>
      </c>
      <c r="O48" s="424" t="s">
        <v>8</v>
      </c>
      <c r="P48" s="170">
        <v>57</v>
      </c>
      <c r="Q48" s="170"/>
      <c r="R48" s="170">
        <v>6</v>
      </c>
      <c r="S48" s="170">
        <v>7</v>
      </c>
      <c r="T48" s="716">
        <v>1</v>
      </c>
      <c r="U48" s="170"/>
      <c r="V48" s="170">
        <v>10</v>
      </c>
      <c r="W48" s="170">
        <v>3</v>
      </c>
      <c r="X48" s="170">
        <v>554</v>
      </c>
      <c r="Y48" s="170">
        <v>563</v>
      </c>
      <c r="Z48" s="679" t="s">
        <v>155</v>
      </c>
      <c r="AA48" s="557"/>
    </row>
    <row r="49" spans="1:27" ht="14.45" customHeight="1">
      <c r="A49" s="423"/>
      <c r="B49" s="167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722"/>
      <c r="O49" s="424"/>
      <c r="P49" s="170"/>
      <c r="Q49" s="170"/>
      <c r="R49" s="170"/>
      <c r="S49" s="170"/>
      <c r="T49" s="716"/>
      <c r="U49" s="170"/>
      <c r="V49" s="170"/>
      <c r="W49" s="170"/>
      <c r="X49" s="170"/>
      <c r="Y49" s="170"/>
      <c r="Z49" s="722"/>
      <c r="AA49" s="557"/>
    </row>
    <row r="50" spans="1:27" ht="14.45" customHeight="1">
      <c r="A50" s="423" t="s">
        <v>151</v>
      </c>
      <c r="B50" s="167">
        <f t="shared" si="5"/>
        <v>1083</v>
      </c>
      <c r="C50" s="170">
        <v>670</v>
      </c>
      <c r="D50" s="170">
        <v>413</v>
      </c>
      <c r="E50" s="170">
        <v>454</v>
      </c>
      <c r="F50" s="170">
        <v>93</v>
      </c>
      <c r="G50" s="170">
        <v>109</v>
      </c>
      <c r="H50" s="170"/>
      <c r="I50" s="170">
        <v>145</v>
      </c>
      <c r="J50" s="170">
        <v>10</v>
      </c>
      <c r="K50" s="170">
        <v>129</v>
      </c>
      <c r="L50" s="170">
        <v>44</v>
      </c>
      <c r="M50" s="170">
        <v>23</v>
      </c>
      <c r="N50" s="679" t="s">
        <v>68</v>
      </c>
      <c r="O50" s="424" t="s">
        <v>86</v>
      </c>
      <c r="P50" s="170">
        <v>44</v>
      </c>
      <c r="Q50" s="170">
        <v>2</v>
      </c>
      <c r="R50" s="170">
        <v>8</v>
      </c>
      <c r="S50" s="170">
        <v>13</v>
      </c>
      <c r="T50" s="170">
        <v>2</v>
      </c>
      <c r="U50" s="170"/>
      <c r="V50" s="170">
        <v>6</v>
      </c>
      <c r="W50" s="716">
        <v>1</v>
      </c>
      <c r="X50" s="170">
        <v>444</v>
      </c>
      <c r="Y50" s="170">
        <v>639</v>
      </c>
      <c r="Z50" s="679" t="s">
        <v>156</v>
      </c>
      <c r="AA50" s="557"/>
    </row>
    <row r="51" spans="1:27" ht="14.45" customHeight="1">
      <c r="A51" s="423" t="s">
        <v>499</v>
      </c>
      <c r="B51" s="167">
        <f>SUM(C51,D51)</f>
        <v>639</v>
      </c>
      <c r="C51" s="170">
        <v>398</v>
      </c>
      <c r="D51" s="170">
        <v>241</v>
      </c>
      <c r="E51" s="170">
        <v>292</v>
      </c>
      <c r="F51" s="170">
        <v>61</v>
      </c>
      <c r="G51" s="170">
        <v>66</v>
      </c>
      <c r="H51" s="170"/>
      <c r="I51" s="170">
        <v>69</v>
      </c>
      <c r="J51" s="170">
        <v>5</v>
      </c>
      <c r="K51" s="170">
        <v>66</v>
      </c>
      <c r="L51" s="170">
        <v>26</v>
      </c>
      <c r="M51" s="170">
        <v>19</v>
      </c>
      <c r="N51" s="679" t="s">
        <v>501</v>
      </c>
      <c r="O51" s="424" t="s">
        <v>527</v>
      </c>
      <c r="P51" s="170">
        <v>27</v>
      </c>
      <c r="Q51" s="716"/>
      <c r="R51" s="170"/>
      <c r="S51" s="170">
        <v>4</v>
      </c>
      <c r="T51" s="170">
        <v>1</v>
      </c>
      <c r="U51" s="170"/>
      <c r="V51" s="170">
        <v>2</v>
      </c>
      <c r="W51" s="170">
        <v>1</v>
      </c>
      <c r="X51" s="170">
        <v>235</v>
      </c>
      <c r="Y51" s="170">
        <v>404</v>
      </c>
      <c r="Z51" s="679" t="s">
        <v>501</v>
      </c>
      <c r="AA51" s="557"/>
    </row>
    <row r="52" spans="1:27" ht="14.45" customHeight="1">
      <c r="A52" s="423" t="s">
        <v>500</v>
      </c>
      <c r="B52" s="167">
        <f t="shared" si="5"/>
        <v>611</v>
      </c>
      <c r="C52" s="170">
        <v>401</v>
      </c>
      <c r="D52" s="170">
        <v>210</v>
      </c>
      <c r="E52" s="170">
        <v>270</v>
      </c>
      <c r="F52" s="170">
        <v>60</v>
      </c>
      <c r="G52" s="170">
        <v>75</v>
      </c>
      <c r="H52" s="170"/>
      <c r="I52" s="170">
        <v>58</v>
      </c>
      <c r="J52" s="170">
        <v>14</v>
      </c>
      <c r="K52" s="170">
        <v>52</v>
      </c>
      <c r="L52" s="170">
        <v>30</v>
      </c>
      <c r="M52" s="170">
        <v>8</v>
      </c>
      <c r="N52" s="679" t="s">
        <v>502</v>
      </c>
      <c r="O52" s="424" t="s">
        <v>528</v>
      </c>
      <c r="P52" s="170">
        <v>30</v>
      </c>
      <c r="Q52" s="716"/>
      <c r="R52" s="170">
        <v>2</v>
      </c>
      <c r="S52" s="170">
        <v>7</v>
      </c>
      <c r="T52" s="170">
        <v>2</v>
      </c>
      <c r="U52" s="170"/>
      <c r="V52" s="170">
        <v>2</v>
      </c>
      <c r="W52" s="170">
        <v>1</v>
      </c>
      <c r="X52" s="170">
        <v>228</v>
      </c>
      <c r="Y52" s="170">
        <v>383</v>
      </c>
      <c r="Z52" s="679" t="s">
        <v>502</v>
      </c>
      <c r="AA52" s="557"/>
    </row>
    <row r="53" spans="1:27" ht="14.45" customHeight="1">
      <c r="A53" s="423" t="s">
        <v>152</v>
      </c>
      <c r="B53" s="167">
        <f t="shared" si="5"/>
        <v>1429</v>
      </c>
      <c r="C53" s="170">
        <v>870</v>
      </c>
      <c r="D53" s="170">
        <v>559</v>
      </c>
      <c r="E53" s="170">
        <v>626</v>
      </c>
      <c r="F53" s="170">
        <v>133</v>
      </c>
      <c r="G53" s="170">
        <v>135</v>
      </c>
      <c r="H53" s="170"/>
      <c r="I53" s="170">
        <v>220</v>
      </c>
      <c r="J53" s="170">
        <v>18</v>
      </c>
      <c r="K53" s="170">
        <v>125</v>
      </c>
      <c r="L53" s="170">
        <v>42</v>
      </c>
      <c r="M53" s="170">
        <v>43</v>
      </c>
      <c r="N53" s="679" t="s">
        <v>163</v>
      </c>
      <c r="O53" s="424" t="s">
        <v>161</v>
      </c>
      <c r="P53" s="170">
        <v>56</v>
      </c>
      <c r="Q53" s="170">
        <v>3</v>
      </c>
      <c r="R53" s="170">
        <v>6</v>
      </c>
      <c r="S53" s="170">
        <v>10</v>
      </c>
      <c r="T53" s="170">
        <v>3</v>
      </c>
      <c r="U53" s="170"/>
      <c r="V53" s="170">
        <v>6</v>
      </c>
      <c r="W53" s="170">
        <v>3</v>
      </c>
      <c r="X53" s="170">
        <v>565</v>
      </c>
      <c r="Y53" s="170">
        <v>864</v>
      </c>
      <c r="Z53" s="679" t="s">
        <v>157</v>
      </c>
      <c r="AA53" s="557"/>
    </row>
    <row r="54" spans="1:27" ht="14.45" customHeight="1">
      <c r="A54" s="423" t="s">
        <v>153</v>
      </c>
      <c r="B54" s="167">
        <f t="shared" si="5"/>
        <v>1300</v>
      </c>
      <c r="C54" s="170">
        <v>841</v>
      </c>
      <c r="D54" s="170">
        <v>459</v>
      </c>
      <c r="E54" s="170">
        <v>570</v>
      </c>
      <c r="F54" s="170">
        <v>110</v>
      </c>
      <c r="G54" s="170">
        <v>144</v>
      </c>
      <c r="H54" s="170"/>
      <c r="I54" s="170">
        <v>160</v>
      </c>
      <c r="J54" s="170">
        <v>25</v>
      </c>
      <c r="K54" s="170">
        <v>139</v>
      </c>
      <c r="L54" s="170">
        <v>50</v>
      </c>
      <c r="M54" s="170">
        <v>26</v>
      </c>
      <c r="N54" s="679" t="s">
        <v>164</v>
      </c>
      <c r="O54" s="424" t="s">
        <v>162</v>
      </c>
      <c r="P54" s="170">
        <v>55</v>
      </c>
      <c r="Q54" s="170">
        <v>5</v>
      </c>
      <c r="R54" s="170">
        <v>2</v>
      </c>
      <c r="S54" s="170">
        <v>7</v>
      </c>
      <c r="T54" s="716"/>
      <c r="U54" s="170"/>
      <c r="V54" s="170">
        <v>7</v>
      </c>
      <c r="W54" s="170"/>
      <c r="X54" s="170">
        <v>521</v>
      </c>
      <c r="Y54" s="170">
        <v>779</v>
      </c>
      <c r="Z54" s="679" t="s">
        <v>158</v>
      </c>
      <c r="AA54" s="557"/>
    </row>
    <row r="55" spans="1:27" ht="4.5" customHeight="1" thickBot="1">
      <c r="A55" s="425"/>
      <c r="B55" s="426"/>
      <c r="C55" s="426"/>
      <c r="D55" s="426"/>
      <c r="E55" s="426"/>
      <c r="F55" s="426"/>
      <c r="G55" s="426"/>
      <c r="H55" s="427"/>
      <c r="I55" s="426"/>
      <c r="J55" s="426"/>
      <c r="K55" s="426"/>
      <c r="L55" s="426"/>
      <c r="M55" s="426"/>
      <c r="N55" s="425"/>
      <c r="O55" s="425"/>
      <c r="P55" s="428"/>
      <c r="Q55" s="428"/>
      <c r="R55" s="428"/>
      <c r="S55" s="428"/>
      <c r="T55" s="428"/>
      <c r="U55" s="301"/>
      <c r="V55" s="428"/>
      <c r="W55" s="314"/>
      <c r="X55" s="314"/>
      <c r="Y55" s="314"/>
      <c r="Z55" s="207"/>
    </row>
    <row r="56" spans="1:27" ht="20.100000000000001" customHeight="1" thickTop="1">
      <c r="A56" s="971" t="s">
        <v>623</v>
      </c>
      <c r="B56" s="971"/>
      <c r="C56" s="971"/>
      <c r="D56" s="971"/>
      <c r="E56" s="971"/>
      <c r="F56" s="971"/>
      <c r="G56" s="971"/>
      <c r="H56" s="683"/>
      <c r="I56" s="429" t="s">
        <v>628</v>
      </c>
      <c r="J56" s="429"/>
      <c r="K56" s="430"/>
      <c r="L56" s="686"/>
      <c r="M56" s="686" t="s">
        <v>54</v>
      </c>
      <c r="N56" s="429"/>
      <c r="O56" s="973" t="s">
        <v>624</v>
      </c>
      <c r="P56" s="973"/>
      <c r="Q56" s="973"/>
      <c r="R56" s="973"/>
      <c r="S56" s="973"/>
      <c r="T56" s="973"/>
      <c r="U56" s="683"/>
      <c r="V56" s="429" t="s">
        <v>628</v>
      </c>
      <c r="W56" s="429"/>
      <c r="X56" s="683"/>
      <c r="Y56" s="683"/>
      <c r="Z56" s="431"/>
    </row>
    <row r="57" spans="1:27" ht="20.100000000000001" customHeight="1">
      <c r="A57" s="432" t="s">
        <v>300</v>
      </c>
      <c r="B57" s="433"/>
      <c r="C57" s="207"/>
      <c r="D57" s="430"/>
      <c r="E57" s="430"/>
      <c r="F57" s="686"/>
      <c r="G57" s="430"/>
      <c r="H57" s="434"/>
      <c r="I57" s="686" t="s">
        <v>301</v>
      </c>
      <c r="J57" s="686"/>
      <c r="K57" s="430"/>
      <c r="L57" s="430"/>
      <c r="M57" s="430"/>
      <c r="N57" s="207"/>
      <c r="O57" s="974" t="s">
        <v>300</v>
      </c>
      <c r="P57" s="974"/>
      <c r="Q57" s="974"/>
      <c r="R57" s="974"/>
      <c r="S57" s="974"/>
      <c r="T57" s="974"/>
      <c r="U57" s="435"/>
      <c r="V57" s="686" t="s">
        <v>301</v>
      </c>
      <c r="W57" s="435"/>
      <c r="X57" s="686"/>
      <c r="Y57" s="433"/>
      <c r="Z57" s="207"/>
    </row>
    <row r="58" spans="1:27" ht="20.100000000000001" customHeight="1">
      <c r="A58" s="207"/>
      <c r="B58" s="207"/>
      <c r="C58" s="207"/>
      <c r="D58" s="430"/>
      <c r="E58" s="430"/>
      <c r="F58" s="686"/>
      <c r="G58" s="430"/>
      <c r="H58" s="430"/>
      <c r="I58" s="686" t="s">
        <v>405</v>
      </c>
      <c r="J58" s="686"/>
      <c r="K58" s="430"/>
      <c r="L58" s="430"/>
      <c r="M58" s="430"/>
      <c r="N58" s="207"/>
      <c r="O58" s="207"/>
      <c r="P58" s="430"/>
      <c r="Q58" s="430"/>
      <c r="R58" s="207"/>
      <c r="S58" s="207"/>
      <c r="T58" s="430"/>
      <c r="U58" s="207"/>
      <c r="V58" s="686" t="s">
        <v>405</v>
      </c>
      <c r="W58" s="207"/>
      <c r="X58" s="686"/>
      <c r="Y58" s="207"/>
      <c r="Z58" s="207"/>
    </row>
    <row r="62" spans="1:27">
      <c r="O62" s="22" t="s">
        <v>302</v>
      </c>
    </row>
  </sheetData>
  <mergeCells count="39">
    <mergeCell ref="O57:T57"/>
    <mergeCell ref="Q7:Q8"/>
    <mergeCell ref="R7:R8"/>
    <mergeCell ref="S7:S8"/>
    <mergeCell ref="T7:T8"/>
    <mergeCell ref="V6:W6"/>
    <mergeCell ref="P7:P8"/>
    <mergeCell ref="O6:O7"/>
    <mergeCell ref="P6:T6"/>
    <mergeCell ref="O56:T56"/>
    <mergeCell ref="V7:V8"/>
    <mergeCell ref="W7:W8"/>
    <mergeCell ref="A8:A9"/>
    <mergeCell ref="O8:O9"/>
    <mergeCell ref="A56:G56"/>
    <mergeCell ref="I7:I8"/>
    <mergeCell ref="J7:J8"/>
    <mergeCell ref="K7:K8"/>
    <mergeCell ref="L7:L8"/>
    <mergeCell ref="M7:M8"/>
    <mergeCell ref="G7:G8"/>
    <mergeCell ref="E7:E8"/>
    <mergeCell ref="F7:F8"/>
    <mergeCell ref="X7:X8"/>
    <mergeCell ref="Y7:Y8"/>
    <mergeCell ref="A3:G3"/>
    <mergeCell ref="I3:N3"/>
    <mergeCell ref="O3:T3"/>
    <mergeCell ref="V3:Z3"/>
    <mergeCell ref="A6:A7"/>
    <mergeCell ref="B6:D6"/>
    <mergeCell ref="E6:G6"/>
    <mergeCell ref="J6:M6"/>
    <mergeCell ref="N6:N9"/>
    <mergeCell ref="X6:Y6"/>
    <mergeCell ref="Z6:Z9"/>
    <mergeCell ref="B7:B8"/>
    <mergeCell ref="C7:C8"/>
    <mergeCell ref="D7:D8"/>
  </mergeCells>
  <phoneticPr fontId="2" type="noConversion"/>
  <pageMargins left="0.35433070866141736" right="0.27559055118110237" top="0.39370078740157483" bottom="0.39370078740157483" header="0.19685039370078741" footer="0.19685039370078741"/>
  <pageSetup paperSize="8" scale="95" pageOrder="overThenDown" orientation="landscape" r:id="rId1"/>
  <headerFooter alignWithMargins="0"/>
  <colBreaks count="1" manualBreakCount="1">
    <brk id="14" max="5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S18"/>
  <sheetViews>
    <sheetView view="pageBreakPreview" zoomScaleNormal="100" zoomScaleSheetLayoutView="100" workbookViewId="0">
      <selection activeCell="O12" sqref="O12"/>
    </sheetView>
  </sheetViews>
  <sheetFormatPr defaultRowHeight="14.25"/>
  <cols>
    <col min="1" max="1" width="8.75" style="187" customWidth="1"/>
    <col min="2" max="12" width="8.375" style="188" customWidth="1"/>
    <col min="13" max="13" width="1.625" style="189" customWidth="1"/>
    <col min="14" max="25" width="8.375" style="188" customWidth="1"/>
    <col min="26" max="26" width="8.75" style="190" customWidth="1"/>
    <col min="27" max="27" width="9.625" style="187" customWidth="1"/>
    <col min="28" max="28" width="10.625" style="187" customWidth="1"/>
    <col min="29" max="32" width="10.625" style="188" customWidth="1"/>
    <col min="33" max="33" width="10.625" style="191" customWidth="1"/>
    <col min="34" max="34" width="10.625" style="188" customWidth="1"/>
    <col min="35" max="35" width="1.625" style="187" customWidth="1"/>
    <col min="36" max="37" width="10.625" style="187" customWidth="1"/>
    <col min="38" max="44" width="10.625" style="188" customWidth="1"/>
    <col min="45" max="45" width="10.625" style="187" customWidth="1"/>
    <col min="46" max="16384" width="9" style="187"/>
  </cols>
  <sheetData>
    <row r="1" spans="1:45" s="174" customFormat="1" ht="18" customHeight="1">
      <c r="A1" s="436" t="s">
        <v>384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8"/>
      <c r="N1" s="437"/>
      <c r="O1" s="437"/>
      <c r="P1" s="437"/>
      <c r="Q1" s="437"/>
      <c r="R1" s="437"/>
      <c r="S1" s="437"/>
      <c r="T1" s="437"/>
      <c r="U1" s="437"/>
      <c r="V1" s="981" t="s">
        <v>186</v>
      </c>
      <c r="W1" s="981"/>
      <c r="X1" s="981"/>
      <c r="Y1" s="981"/>
      <c r="Z1" s="981"/>
      <c r="AA1" s="436" t="s">
        <v>384</v>
      </c>
      <c r="AB1" s="436"/>
      <c r="AC1" s="437"/>
      <c r="AD1" s="437"/>
      <c r="AE1" s="437"/>
      <c r="AF1" s="437"/>
      <c r="AG1" s="439"/>
      <c r="AH1" s="437"/>
      <c r="AI1" s="440"/>
      <c r="AJ1" s="441"/>
      <c r="AK1" s="441"/>
      <c r="AL1" s="437"/>
      <c r="AM1" s="437"/>
      <c r="AN1" s="437"/>
      <c r="AO1" s="437"/>
      <c r="AP1" s="981" t="s">
        <v>184</v>
      </c>
      <c r="AQ1" s="981"/>
      <c r="AR1" s="981"/>
      <c r="AS1" s="981"/>
    </row>
    <row r="2" spans="1:45" s="174" customFormat="1" ht="12" customHeight="1">
      <c r="A2" s="436"/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8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37"/>
      <c r="Y2" s="437"/>
      <c r="Z2" s="442"/>
      <c r="AA2" s="436"/>
      <c r="AB2" s="436"/>
      <c r="AC2" s="437"/>
      <c r="AD2" s="437"/>
      <c r="AE2" s="437"/>
      <c r="AF2" s="437"/>
      <c r="AG2" s="439"/>
      <c r="AH2" s="437"/>
      <c r="AI2" s="436"/>
      <c r="AJ2" s="436"/>
      <c r="AK2" s="436"/>
      <c r="AL2" s="437"/>
      <c r="AM2" s="437"/>
      <c r="AN2" s="437"/>
      <c r="AO2" s="437"/>
      <c r="AP2" s="437"/>
      <c r="AQ2" s="437"/>
      <c r="AR2" s="437"/>
      <c r="AS2" s="436"/>
    </row>
    <row r="3" spans="1:45" s="175" customFormat="1" ht="28.5" customHeight="1">
      <c r="A3" s="982" t="s">
        <v>303</v>
      </c>
      <c r="B3" s="982"/>
      <c r="C3" s="982"/>
      <c r="D3" s="982"/>
      <c r="E3" s="982"/>
      <c r="F3" s="982"/>
      <c r="G3" s="982"/>
      <c r="H3" s="982"/>
      <c r="I3" s="982"/>
      <c r="J3" s="982"/>
      <c r="K3" s="982"/>
      <c r="L3" s="982"/>
      <c r="M3" s="443"/>
      <c r="N3" s="982" t="s">
        <v>304</v>
      </c>
      <c r="O3" s="982"/>
      <c r="P3" s="982"/>
      <c r="Q3" s="982"/>
      <c r="R3" s="982"/>
      <c r="S3" s="982"/>
      <c r="T3" s="982"/>
      <c r="U3" s="982"/>
      <c r="V3" s="982"/>
      <c r="W3" s="982"/>
      <c r="X3" s="982"/>
      <c r="Y3" s="982"/>
      <c r="Z3" s="982"/>
      <c r="AA3" s="982"/>
      <c r="AB3" s="982"/>
      <c r="AC3" s="982"/>
      <c r="AD3" s="982"/>
      <c r="AE3" s="982"/>
      <c r="AF3" s="982"/>
      <c r="AG3" s="444"/>
      <c r="AH3" s="982"/>
      <c r="AI3" s="982"/>
      <c r="AJ3" s="982"/>
      <c r="AK3" s="445"/>
      <c r="AL3" s="446"/>
      <c r="AM3" s="446"/>
      <c r="AN3" s="446"/>
      <c r="AO3" s="446"/>
      <c r="AP3" s="446"/>
      <c r="AQ3" s="446"/>
      <c r="AR3" s="446"/>
      <c r="AS3" s="447"/>
    </row>
    <row r="4" spans="1:45" s="174" customFormat="1" ht="12.75" customHeight="1">
      <c r="A4" s="448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50"/>
      <c r="N4" s="437"/>
      <c r="O4" s="437"/>
      <c r="P4" s="437"/>
      <c r="Q4" s="437"/>
      <c r="R4" s="437"/>
      <c r="S4" s="437"/>
      <c r="T4" s="437"/>
      <c r="U4" s="437"/>
      <c r="V4" s="437"/>
      <c r="W4" s="437"/>
      <c r="X4" s="437"/>
      <c r="Y4" s="437"/>
      <c r="Z4" s="442"/>
      <c r="AA4" s="451"/>
      <c r="AB4" s="451"/>
      <c r="AC4" s="452"/>
      <c r="AD4" s="452"/>
      <c r="AE4" s="452"/>
      <c r="AF4" s="452"/>
      <c r="AG4" s="439"/>
      <c r="AH4" s="437"/>
      <c r="AI4" s="436"/>
      <c r="AJ4" s="436"/>
      <c r="AK4" s="436"/>
      <c r="AL4" s="437"/>
      <c r="AM4" s="437"/>
      <c r="AN4" s="437"/>
      <c r="AO4" s="437"/>
      <c r="AP4" s="437"/>
      <c r="AQ4" s="437"/>
      <c r="AR4" s="437"/>
      <c r="AS4" s="436"/>
    </row>
    <row r="5" spans="1:45" s="176" customFormat="1" ht="12.75" customHeight="1" thickBot="1">
      <c r="A5" s="453" t="s">
        <v>305</v>
      </c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38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5" t="s">
        <v>306</v>
      </c>
      <c r="AA5" s="456" t="s">
        <v>305</v>
      </c>
      <c r="AB5" s="456"/>
      <c r="AC5" s="454"/>
      <c r="AD5" s="454"/>
      <c r="AE5" s="454"/>
      <c r="AF5" s="454"/>
      <c r="AG5" s="454"/>
      <c r="AH5" s="454"/>
      <c r="AI5" s="442"/>
      <c r="AJ5" s="457"/>
      <c r="AK5" s="457"/>
      <c r="AL5" s="454"/>
      <c r="AM5" s="454"/>
      <c r="AN5" s="454"/>
      <c r="AO5" s="454"/>
      <c r="AP5" s="454"/>
      <c r="AQ5" s="454"/>
      <c r="AR5" s="454"/>
      <c r="AS5" s="455" t="s">
        <v>306</v>
      </c>
    </row>
    <row r="6" spans="1:45" s="176" customFormat="1" ht="21.75" customHeight="1" thickTop="1">
      <c r="A6" s="975" t="s">
        <v>307</v>
      </c>
      <c r="B6" s="978" t="s">
        <v>308</v>
      </c>
      <c r="C6" s="979"/>
      <c r="D6" s="979"/>
      <c r="E6" s="979"/>
      <c r="F6" s="979"/>
      <c r="G6" s="979"/>
      <c r="H6" s="979"/>
      <c r="I6" s="979"/>
      <c r="J6" s="979"/>
      <c r="K6" s="979"/>
      <c r="L6" s="980"/>
      <c r="M6" s="458"/>
      <c r="N6" s="991" t="s">
        <v>309</v>
      </c>
      <c r="O6" s="992"/>
      <c r="P6" s="992"/>
      <c r="Q6" s="992"/>
      <c r="R6" s="992"/>
      <c r="S6" s="992"/>
      <c r="T6" s="992"/>
      <c r="U6" s="992"/>
      <c r="V6" s="992"/>
      <c r="W6" s="992"/>
      <c r="X6" s="992"/>
      <c r="Y6" s="993"/>
      <c r="Z6" s="983" t="s">
        <v>310</v>
      </c>
      <c r="AA6" s="975" t="s">
        <v>307</v>
      </c>
      <c r="AB6" s="983" t="s">
        <v>311</v>
      </c>
      <c r="AC6" s="994"/>
      <c r="AD6" s="994"/>
      <c r="AE6" s="994"/>
      <c r="AF6" s="994"/>
      <c r="AG6" s="994"/>
      <c r="AH6" s="994"/>
      <c r="AI6" s="459"/>
      <c r="AJ6" s="554"/>
      <c r="AK6" s="550"/>
      <c r="AL6" s="978" t="s">
        <v>312</v>
      </c>
      <c r="AM6" s="979"/>
      <c r="AN6" s="979"/>
      <c r="AO6" s="979"/>
      <c r="AP6" s="979"/>
      <c r="AQ6" s="979"/>
      <c r="AR6" s="980"/>
      <c r="AS6" s="983" t="s">
        <v>310</v>
      </c>
    </row>
    <row r="7" spans="1:45" s="176" customFormat="1" ht="21.75" customHeight="1">
      <c r="A7" s="976"/>
      <c r="B7" s="986" t="s">
        <v>313</v>
      </c>
      <c r="C7" s="987"/>
      <c r="D7" s="988"/>
      <c r="E7" s="995" t="s">
        <v>536</v>
      </c>
      <c r="F7" s="996"/>
      <c r="G7" s="996"/>
      <c r="H7" s="996"/>
      <c r="I7" s="997"/>
      <c r="J7" s="995" t="s">
        <v>537</v>
      </c>
      <c r="K7" s="996"/>
      <c r="L7" s="997"/>
      <c r="M7" s="460"/>
      <c r="N7" s="986" t="s">
        <v>313</v>
      </c>
      <c r="O7" s="987"/>
      <c r="P7" s="988"/>
      <c r="Q7" s="989" t="s">
        <v>538</v>
      </c>
      <c r="R7" s="989" t="s">
        <v>539</v>
      </c>
      <c r="S7" s="548" t="s">
        <v>321</v>
      </c>
      <c r="T7" s="989" t="s">
        <v>322</v>
      </c>
      <c r="U7" s="989" t="s">
        <v>323</v>
      </c>
      <c r="V7" s="548" t="s">
        <v>324</v>
      </c>
      <c r="W7" s="989" t="s">
        <v>325</v>
      </c>
      <c r="X7" s="548" t="s">
        <v>326</v>
      </c>
      <c r="Y7" s="989" t="s">
        <v>327</v>
      </c>
      <c r="Z7" s="984"/>
      <c r="AA7" s="976"/>
      <c r="AB7" s="1002" t="s">
        <v>313</v>
      </c>
      <c r="AC7" s="999"/>
      <c r="AD7" s="1003"/>
      <c r="AE7" s="989" t="s">
        <v>328</v>
      </c>
      <c r="AF7" s="989" t="s">
        <v>329</v>
      </c>
      <c r="AG7" s="989" t="s">
        <v>330</v>
      </c>
      <c r="AH7" s="986" t="s">
        <v>331</v>
      </c>
      <c r="AI7" s="555"/>
      <c r="AJ7" s="999" t="s">
        <v>332</v>
      </c>
      <c r="AK7" s="553" t="s">
        <v>333</v>
      </c>
      <c r="AL7" s="986" t="s">
        <v>313</v>
      </c>
      <c r="AM7" s="987"/>
      <c r="AN7" s="988"/>
      <c r="AO7" s="989" t="s">
        <v>334</v>
      </c>
      <c r="AP7" s="989" t="s">
        <v>335</v>
      </c>
      <c r="AQ7" s="989" t="s">
        <v>336</v>
      </c>
      <c r="AR7" s="989" t="s">
        <v>337</v>
      </c>
      <c r="AS7" s="984"/>
    </row>
    <row r="8" spans="1:45" s="176" customFormat="1" ht="21.75" customHeight="1">
      <c r="A8" s="976"/>
      <c r="B8" s="461"/>
      <c r="C8" s="547" t="s">
        <v>338</v>
      </c>
      <c r="D8" s="547" t="s">
        <v>339</v>
      </c>
      <c r="E8" s="609" t="s">
        <v>317</v>
      </c>
      <c r="F8" s="609" t="s">
        <v>318</v>
      </c>
      <c r="G8" s="547" t="s">
        <v>319</v>
      </c>
      <c r="H8" s="547" t="s">
        <v>564</v>
      </c>
      <c r="I8" s="547" t="s">
        <v>320</v>
      </c>
      <c r="J8" s="547" t="s">
        <v>314</v>
      </c>
      <c r="K8" s="547" t="s">
        <v>315</v>
      </c>
      <c r="L8" s="547" t="s">
        <v>316</v>
      </c>
      <c r="M8" s="460"/>
      <c r="N8" s="462"/>
      <c r="O8" s="547" t="s">
        <v>338</v>
      </c>
      <c r="P8" s="547" t="s">
        <v>339</v>
      </c>
      <c r="Q8" s="990"/>
      <c r="R8" s="990"/>
      <c r="S8" s="548" t="s">
        <v>340</v>
      </c>
      <c r="T8" s="990"/>
      <c r="U8" s="990"/>
      <c r="V8" s="548" t="s">
        <v>341</v>
      </c>
      <c r="W8" s="990"/>
      <c r="X8" s="548" t="s">
        <v>342</v>
      </c>
      <c r="Y8" s="990"/>
      <c r="Z8" s="984"/>
      <c r="AA8" s="976"/>
      <c r="AB8" s="463"/>
      <c r="AC8" s="547" t="s">
        <v>338</v>
      </c>
      <c r="AD8" s="547" t="s">
        <v>339</v>
      </c>
      <c r="AE8" s="990"/>
      <c r="AF8" s="990"/>
      <c r="AG8" s="990"/>
      <c r="AH8" s="1001"/>
      <c r="AI8" s="555"/>
      <c r="AJ8" s="1000"/>
      <c r="AK8" s="549">
        <v>60</v>
      </c>
      <c r="AL8" s="462"/>
      <c r="AM8" s="547" t="s">
        <v>338</v>
      </c>
      <c r="AN8" s="547" t="s">
        <v>339</v>
      </c>
      <c r="AO8" s="990"/>
      <c r="AP8" s="990"/>
      <c r="AQ8" s="990"/>
      <c r="AR8" s="990"/>
      <c r="AS8" s="984"/>
    </row>
    <row r="9" spans="1:45" s="176" customFormat="1" ht="21.75" customHeight="1">
      <c r="A9" s="977"/>
      <c r="B9" s="464"/>
      <c r="C9" s="464" t="s">
        <v>343</v>
      </c>
      <c r="D9" s="464" t="s">
        <v>344</v>
      </c>
      <c r="E9" s="464" t="s">
        <v>531</v>
      </c>
      <c r="F9" s="464" t="s">
        <v>345</v>
      </c>
      <c r="G9" s="464" t="s">
        <v>529</v>
      </c>
      <c r="H9" s="464" t="s">
        <v>530</v>
      </c>
      <c r="I9" s="464" t="s">
        <v>535</v>
      </c>
      <c r="J9" s="464" t="s">
        <v>534</v>
      </c>
      <c r="K9" s="464" t="s">
        <v>533</v>
      </c>
      <c r="L9" s="464" t="s">
        <v>532</v>
      </c>
      <c r="M9" s="460"/>
      <c r="N9" s="465"/>
      <c r="O9" s="464" t="s">
        <v>343</v>
      </c>
      <c r="P9" s="464" t="s">
        <v>344</v>
      </c>
      <c r="Q9" s="464"/>
      <c r="R9" s="464"/>
      <c r="S9" s="464" t="s">
        <v>398</v>
      </c>
      <c r="T9" s="465" t="s">
        <v>399</v>
      </c>
      <c r="U9" s="466" t="s">
        <v>400</v>
      </c>
      <c r="V9" s="464" t="s">
        <v>471</v>
      </c>
      <c r="W9" s="464" t="s">
        <v>401</v>
      </c>
      <c r="X9" s="464" t="s">
        <v>402</v>
      </c>
      <c r="Y9" s="464" t="s">
        <v>346</v>
      </c>
      <c r="Z9" s="985"/>
      <c r="AA9" s="977"/>
      <c r="AB9" s="467"/>
      <c r="AC9" s="464" t="s">
        <v>343</v>
      </c>
      <c r="AD9" s="464" t="s">
        <v>344</v>
      </c>
      <c r="AE9" s="466" t="s">
        <v>472</v>
      </c>
      <c r="AF9" s="466" t="s">
        <v>473</v>
      </c>
      <c r="AG9" s="466" t="s">
        <v>474</v>
      </c>
      <c r="AH9" s="466" t="s">
        <v>475</v>
      </c>
      <c r="AI9" s="555"/>
      <c r="AJ9" s="468" t="s">
        <v>476</v>
      </c>
      <c r="AK9" s="469" t="s">
        <v>403</v>
      </c>
      <c r="AL9" s="465"/>
      <c r="AM9" s="464" t="s">
        <v>343</v>
      </c>
      <c r="AN9" s="464" t="s">
        <v>344</v>
      </c>
      <c r="AO9" s="464" t="s">
        <v>347</v>
      </c>
      <c r="AP9" s="464" t="s">
        <v>348</v>
      </c>
      <c r="AQ9" s="464" t="s">
        <v>349</v>
      </c>
      <c r="AR9" s="464" t="s">
        <v>350</v>
      </c>
      <c r="AS9" s="985"/>
    </row>
    <row r="10" spans="1:45" s="610" customFormat="1" ht="52.5" customHeight="1">
      <c r="A10" s="470">
        <v>2019</v>
      </c>
      <c r="B10" s="552">
        <v>46809</v>
      </c>
      <c r="C10" s="471">
        <v>31840</v>
      </c>
      <c r="D10" s="471">
        <v>14969</v>
      </c>
      <c r="E10" s="472">
        <v>6540</v>
      </c>
      <c r="F10" s="472">
        <v>3029</v>
      </c>
      <c r="G10" s="472">
        <v>410</v>
      </c>
      <c r="H10" s="177">
        <v>207</v>
      </c>
      <c r="I10" s="495">
        <v>1965</v>
      </c>
      <c r="J10" s="177" t="s">
        <v>618</v>
      </c>
      <c r="K10" s="472">
        <v>34658</v>
      </c>
      <c r="L10" s="472" t="s">
        <v>389</v>
      </c>
      <c r="M10" s="460"/>
      <c r="N10" s="551">
        <v>46809</v>
      </c>
      <c r="O10" s="472">
        <v>31840</v>
      </c>
      <c r="P10" s="472">
        <v>14969</v>
      </c>
      <c r="Q10" s="472" t="s">
        <v>618</v>
      </c>
      <c r="R10" s="472" t="s">
        <v>618</v>
      </c>
      <c r="S10" s="472">
        <v>998</v>
      </c>
      <c r="T10" s="472">
        <v>11772</v>
      </c>
      <c r="U10" s="472">
        <v>1493</v>
      </c>
      <c r="V10" s="177">
        <v>634</v>
      </c>
      <c r="W10" s="177">
        <v>100</v>
      </c>
      <c r="X10" s="177">
        <v>835</v>
      </c>
      <c r="Y10" s="472">
        <v>3815</v>
      </c>
      <c r="Z10" s="555">
        <v>2019</v>
      </c>
      <c r="AA10" s="555">
        <v>2019</v>
      </c>
      <c r="AB10" s="460">
        <v>46809</v>
      </c>
      <c r="AC10" s="472">
        <v>31840</v>
      </c>
      <c r="AD10" s="472">
        <v>14969</v>
      </c>
      <c r="AE10" s="472">
        <v>16614</v>
      </c>
      <c r="AF10" s="472">
        <v>16836</v>
      </c>
      <c r="AG10" s="472">
        <v>6169</v>
      </c>
      <c r="AH10" s="472">
        <v>5010</v>
      </c>
      <c r="AI10" s="472"/>
      <c r="AJ10" s="472">
        <v>1900</v>
      </c>
      <c r="AK10" s="472">
        <v>280</v>
      </c>
      <c r="AL10" s="460">
        <v>46809</v>
      </c>
      <c r="AM10" s="472">
        <v>31840</v>
      </c>
      <c r="AN10" s="472">
        <v>14969</v>
      </c>
      <c r="AO10" s="472">
        <v>16171</v>
      </c>
      <c r="AP10" s="472">
        <v>12912</v>
      </c>
      <c r="AQ10" s="472">
        <v>12628</v>
      </c>
      <c r="AR10" s="473">
        <v>5098</v>
      </c>
      <c r="AS10" s="474">
        <v>2019</v>
      </c>
    </row>
    <row r="11" spans="1:45" s="610" customFormat="1" ht="52.5" customHeight="1">
      <c r="A11" s="475">
        <v>2020</v>
      </c>
      <c r="B11" s="552">
        <v>43704</v>
      </c>
      <c r="C11" s="471">
        <v>30252</v>
      </c>
      <c r="D11" s="471">
        <v>13452</v>
      </c>
      <c r="E11" s="472">
        <v>1324</v>
      </c>
      <c r="F11" s="472">
        <v>819</v>
      </c>
      <c r="G11" s="472">
        <v>716</v>
      </c>
      <c r="H11" s="177">
        <v>13</v>
      </c>
      <c r="I11" s="472">
        <v>1582</v>
      </c>
      <c r="J11" s="177">
        <v>0</v>
      </c>
      <c r="K11" s="472">
        <v>39250</v>
      </c>
      <c r="L11" s="472">
        <v>0</v>
      </c>
      <c r="M11" s="460"/>
      <c r="N11" s="552">
        <v>43704</v>
      </c>
      <c r="O11" s="472">
        <v>30252</v>
      </c>
      <c r="P11" s="472">
        <v>13452</v>
      </c>
      <c r="Q11" s="472" t="s">
        <v>618</v>
      </c>
      <c r="R11" s="472" t="s">
        <v>618</v>
      </c>
      <c r="S11" s="472">
        <v>1188</v>
      </c>
      <c r="T11" s="472">
        <v>13796</v>
      </c>
      <c r="U11" s="472">
        <v>1306</v>
      </c>
      <c r="V11" s="177">
        <v>779</v>
      </c>
      <c r="W11" s="177">
        <v>88</v>
      </c>
      <c r="X11" s="177">
        <v>852</v>
      </c>
      <c r="Y11" s="472">
        <v>4445</v>
      </c>
      <c r="Z11" s="555">
        <v>2020</v>
      </c>
      <c r="AA11" s="555">
        <v>2020</v>
      </c>
      <c r="AB11" s="460">
        <v>43704</v>
      </c>
      <c r="AC11" s="472">
        <v>30252</v>
      </c>
      <c r="AD11" s="472">
        <v>13452</v>
      </c>
      <c r="AE11" s="472">
        <v>11212</v>
      </c>
      <c r="AF11" s="472">
        <v>15876</v>
      </c>
      <c r="AG11" s="472">
        <v>6936</v>
      </c>
      <c r="AH11" s="472">
        <v>6476</v>
      </c>
      <c r="AI11" s="472">
        <v>0</v>
      </c>
      <c r="AJ11" s="472">
        <v>2742</v>
      </c>
      <c r="AK11" s="472">
        <v>462</v>
      </c>
      <c r="AL11" s="460">
        <v>43704</v>
      </c>
      <c r="AM11" s="472">
        <v>30252</v>
      </c>
      <c r="AN11" s="472">
        <v>13452</v>
      </c>
      <c r="AO11" s="472">
        <v>15015</v>
      </c>
      <c r="AP11" s="472">
        <v>11736</v>
      </c>
      <c r="AQ11" s="472">
        <v>11973</v>
      </c>
      <c r="AR11" s="473">
        <v>4980</v>
      </c>
      <c r="AS11" s="474">
        <v>2020</v>
      </c>
    </row>
    <row r="12" spans="1:45" s="610" customFormat="1" ht="52.5" customHeight="1">
      <c r="A12" s="475">
        <v>2021</v>
      </c>
      <c r="B12" s="552">
        <v>45943</v>
      </c>
      <c r="C12" s="471">
        <v>31631</v>
      </c>
      <c r="D12" s="471">
        <v>14312</v>
      </c>
      <c r="E12" s="472">
        <v>3594</v>
      </c>
      <c r="F12" s="472">
        <v>1718</v>
      </c>
      <c r="G12" s="472">
        <v>221</v>
      </c>
      <c r="H12" s="177">
        <v>268</v>
      </c>
      <c r="I12" s="472">
        <v>1093</v>
      </c>
      <c r="J12" s="177">
        <v>0</v>
      </c>
      <c r="K12" s="472">
        <v>39049</v>
      </c>
      <c r="L12" s="472">
        <v>0</v>
      </c>
      <c r="M12" s="460">
        <v>0</v>
      </c>
      <c r="N12" s="552">
        <v>45943</v>
      </c>
      <c r="O12" s="472">
        <v>31631</v>
      </c>
      <c r="P12" s="472">
        <v>14312</v>
      </c>
      <c r="Q12" s="472">
        <v>10029</v>
      </c>
      <c r="R12" s="472">
        <v>13780</v>
      </c>
      <c r="S12" s="472">
        <v>1111</v>
      </c>
      <c r="T12" s="472">
        <v>13954</v>
      </c>
      <c r="U12" s="472">
        <v>713</v>
      </c>
      <c r="V12" s="177">
        <v>773</v>
      </c>
      <c r="W12" s="177">
        <v>91</v>
      </c>
      <c r="X12" s="177">
        <v>825</v>
      </c>
      <c r="Y12" s="472">
        <v>4667</v>
      </c>
      <c r="Z12" s="555">
        <v>2021</v>
      </c>
      <c r="AA12" s="555">
        <v>2021</v>
      </c>
      <c r="AB12" s="460">
        <v>45943</v>
      </c>
      <c r="AC12" s="472">
        <v>31631</v>
      </c>
      <c r="AD12" s="472">
        <v>14312</v>
      </c>
      <c r="AE12" s="472">
        <v>13266</v>
      </c>
      <c r="AF12" s="472">
        <v>15553</v>
      </c>
      <c r="AG12" s="472">
        <v>6643</v>
      </c>
      <c r="AH12" s="472">
        <v>6956</v>
      </c>
      <c r="AI12" s="472">
        <v>0</v>
      </c>
      <c r="AJ12" s="472">
        <v>3021</v>
      </c>
      <c r="AK12" s="472">
        <v>504</v>
      </c>
      <c r="AL12" s="460">
        <v>45943</v>
      </c>
      <c r="AM12" s="472">
        <v>31631</v>
      </c>
      <c r="AN12" s="472">
        <v>14312</v>
      </c>
      <c r="AO12" s="472">
        <v>15949</v>
      </c>
      <c r="AP12" s="472">
        <v>12192</v>
      </c>
      <c r="AQ12" s="472">
        <v>12532</v>
      </c>
      <c r="AR12" s="473">
        <v>5270</v>
      </c>
      <c r="AS12" s="474">
        <v>2021</v>
      </c>
    </row>
    <row r="13" spans="1:45" s="610" customFormat="1" ht="52.5" customHeight="1">
      <c r="A13" s="664">
        <v>2022</v>
      </c>
      <c r="B13" s="662">
        <v>46649</v>
      </c>
      <c r="C13" s="471">
        <v>31557</v>
      </c>
      <c r="D13" s="471">
        <v>15092</v>
      </c>
      <c r="E13" s="472">
        <v>4127</v>
      </c>
      <c r="F13" s="472">
        <v>2731</v>
      </c>
      <c r="G13" s="472">
        <v>312</v>
      </c>
      <c r="H13" s="177">
        <v>184</v>
      </c>
      <c r="I13" s="472">
        <v>1143</v>
      </c>
      <c r="J13" s="177">
        <v>0</v>
      </c>
      <c r="K13" s="472">
        <v>38152</v>
      </c>
      <c r="L13" s="472">
        <v>0</v>
      </c>
      <c r="M13" s="460"/>
      <c r="N13" s="662">
        <v>46649</v>
      </c>
      <c r="O13" s="472">
        <v>31557</v>
      </c>
      <c r="P13" s="472">
        <v>15092</v>
      </c>
      <c r="Q13" s="472">
        <v>7075</v>
      </c>
      <c r="R13" s="472">
        <v>15826</v>
      </c>
      <c r="S13" s="472">
        <v>1134</v>
      </c>
      <c r="T13" s="472">
        <v>15792</v>
      </c>
      <c r="U13" s="472">
        <v>870</v>
      </c>
      <c r="V13" s="177">
        <v>786</v>
      </c>
      <c r="W13" s="177">
        <v>60</v>
      </c>
      <c r="X13" s="177">
        <v>1094</v>
      </c>
      <c r="Y13" s="472">
        <v>4012</v>
      </c>
      <c r="Z13" s="663">
        <v>2022</v>
      </c>
      <c r="AA13" s="663">
        <v>2022</v>
      </c>
      <c r="AB13" s="460">
        <v>46649</v>
      </c>
      <c r="AC13" s="472">
        <v>31557</v>
      </c>
      <c r="AD13" s="472">
        <v>15092</v>
      </c>
      <c r="AE13" s="472">
        <v>10717</v>
      </c>
      <c r="AF13" s="472">
        <v>17431</v>
      </c>
      <c r="AG13" s="472">
        <v>6839</v>
      </c>
      <c r="AH13" s="472">
        <v>7487</v>
      </c>
      <c r="AI13" s="472"/>
      <c r="AJ13" s="472">
        <v>3611</v>
      </c>
      <c r="AK13" s="472">
        <v>564</v>
      </c>
      <c r="AL13" s="460">
        <v>46649</v>
      </c>
      <c r="AM13" s="472">
        <v>31557</v>
      </c>
      <c r="AN13" s="472">
        <v>15092</v>
      </c>
      <c r="AO13" s="472">
        <v>16124</v>
      </c>
      <c r="AP13" s="472">
        <v>12563</v>
      </c>
      <c r="AQ13" s="472">
        <v>12561</v>
      </c>
      <c r="AR13" s="473">
        <v>5401</v>
      </c>
      <c r="AS13" s="474">
        <v>2022</v>
      </c>
    </row>
    <row r="14" spans="1:45" s="178" customFormat="1" ht="52.5" customHeight="1" thickBot="1">
      <c r="A14" s="185">
        <v>2023</v>
      </c>
      <c r="B14" s="179">
        <f>SUM(C14:D14)</f>
        <v>47278</v>
      </c>
      <c r="C14" s="180">
        <v>33028</v>
      </c>
      <c r="D14" s="180">
        <v>14250</v>
      </c>
      <c r="E14" s="182">
        <v>4232</v>
      </c>
      <c r="F14" s="182">
        <v>2885</v>
      </c>
      <c r="G14" s="182">
        <v>561</v>
      </c>
      <c r="H14" s="183">
        <v>118</v>
      </c>
      <c r="I14" s="182">
        <v>1483</v>
      </c>
      <c r="J14" s="181">
        <v>0</v>
      </c>
      <c r="K14" s="182">
        <v>37999</v>
      </c>
      <c r="L14" s="182">
        <v>0</v>
      </c>
      <c r="M14" s="184"/>
      <c r="N14" s="179">
        <f>O14+P14</f>
        <v>47278</v>
      </c>
      <c r="O14" s="182">
        <v>33028</v>
      </c>
      <c r="P14" s="182">
        <v>14250</v>
      </c>
      <c r="Q14" s="182">
        <v>5976</v>
      </c>
      <c r="R14" s="182">
        <v>16591</v>
      </c>
      <c r="S14" s="182">
        <v>1105</v>
      </c>
      <c r="T14" s="182">
        <v>15877</v>
      </c>
      <c r="U14" s="182">
        <v>1386</v>
      </c>
      <c r="V14" s="183">
        <v>730</v>
      </c>
      <c r="W14" s="183">
        <v>58</v>
      </c>
      <c r="X14" s="183">
        <v>996</v>
      </c>
      <c r="Y14" s="182">
        <v>4559</v>
      </c>
      <c r="Z14" s="185">
        <v>2023</v>
      </c>
      <c r="AA14" s="185">
        <v>2023</v>
      </c>
      <c r="AB14" s="186">
        <f>SUM(AC14:AD14)</f>
        <v>47278</v>
      </c>
      <c r="AC14" s="182">
        <v>33028</v>
      </c>
      <c r="AD14" s="182">
        <v>14250</v>
      </c>
      <c r="AE14" s="182">
        <v>10113</v>
      </c>
      <c r="AF14" s="182">
        <v>18624</v>
      </c>
      <c r="AG14" s="182">
        <v>6375</v>
      </c>
      <c r="AH14" s="182">
        <v>7692</v>
      </c>
      <c r="AI14" s="182"/>
      <c r="AJ14" s="182">
        <v>3788</v>
      </c>
      <c r="AK14" s="182">
        <v>686</v>
      </c>
      <c r="AL14" s="186">
        <f>SUM(AM14:AN14)</f>
        <v>47278</v>
      </c>
      <c r="AM14" s="182">
        <v>33028</v>
      </c>
      <c r="AN14" s="182">
        <v>14250</v>
      </c>
      <c r="AO14" s="182">
        <v>16627</v>
      </c>
      <c r="AP14" s="182">
        <v>12414</v>
      </c>
      <c r="AQ14" s="182">
        <v>12963</v>
      </c>
      <c r="AR14" s="667">
        <v>5274</v>
      </c>
      <c r="AS14" s="185">
        <v>2023</v>
      </c>
    </row>
    <row r="15" spans="1:45" s="612" customFormat="1" ht="24.95" customHeight="1" thickTop="1">
      <c r="A15" s="436"/>
      <c r="B15" s="437"/>
      <c r="C15" s="437"/>
      <c r="D15" s="437"/>
      <c r="E15" s="439"/>
      <c r="F15" s="439"/>
      <c r="G15" s="439"/>
      <c r="H15" s="439"/>
      <c r="I15" s="439"/>
      <c r="J15" s="439"/>
      <c r="K15" s="439"/>
      <c r="L15" s="439"/>
      <c r="M15" s="439"/>
      <c r="N15" s="438"/>
      <c r="O15" s="438"/>
      <c r="P15" s="438"/>
      <c r="Q15" s="439"/>
      <c r="R15" s="439"/>
      <c r="S15" s="438"/>
      <c r="T15" s="438"/>
      <c r="U15" s="438"/>
      <c r="V15" s="438"/>
      <c r="W15" s="438"/>
      <c r="X15" s="438"/>
      <c r="Y15" s="438"/>
      <c r="Z15" s="253"/>
      <c r="AA15" s="436" t="s">
        <v>351</v>
      </c>
      <c r="AB15" s="436"/>
      <c r="AC15" s="437"/>
      <c r="AD15" s="437"/>
      <c r="AE15" s="437"/>
      <c r="AF15" s="439"/>
      <c r="AG15" s="439"/>
      <c r="AH15" s="439"/>
      <c r="AI15" s="457"/>
      <c r="AJ15" s="611" t="s">
        <v>352</v>
      </c>
      <c r="AK15" s="457"/>
      <c r="AL15" s="438"/>
      <c r="AM15" s="438"/>
      <c r="AN15" s="438"/>
      <c r="AO15" s="438"/>
      <c r="AP15" s="438"/>
      <c r="AQ15" s="437"/>
      <c r="AR15" s="437"/>
      <c r="AS15" s="436"/>
    </row>
    <row r="16" spans="1:45" s="613" customFormat="1" ht="24.95" customHeight="1">
      <c r="A16" s="436"/>
      <c r="B16" s="437"/>
      <c r="C16" s="437"/>
      <c r="D16" s="437"/>
      <c r="E16" s="437"/>
      <c r="F16" s="437"/>
      <c r="G16" s="437"/>
      <c r="H16" s="437"/>
      <c r="I16" s="437"/>
      <c r="J16" s="437"/>
      <c r="K16" s="437"/>
      <c r="L16" s="437"/>
      <c r="M16" s="438"/>
      <c r="N16" s="437"/>
      <c r="O16" s="437"/>
      <c r="P16" s="437"/>
      <c r="Q16" s="437"/>
      <c r="R16" s="437"/>
      <c r="S16" s="437"/>
      <c r="T16" s="437"/>
      <c r="U16" s="437"/>
      <c r="V16" s="437"/>
      <c r="W16" s="437"/>
      <c r="X16" s="437"/>
      <c r="Y16" s="437"/>
      <c r="Z16" s="442"/>
      <c r="AA16" s="436" t="s">
        <v>559</v>
      </c>
      <c r="AB16" s="436"/>
      <c r="AC16" s="437"/>
      <c r="AD16" s="437"/>
      <c r="AE16" s="437"/>
      <c r="AF16" s="437"/>
      <c r="AG16" s="439"/>
      <c r="AH16" s="437"/>
      <c r="AI16" s="436"/>
      <c r="AJ16" s="998" t="s">
        <v>560</v>
      </c>
      <c r="AK16" s="998"/>
      <c r="AL16" s="998"/>
      <c r="AM16" s="998"/>
      <c r="AN16" s="998"/>
      <c r="AO16" s="998"/>
      <c r="AP16" s="998"/>
      <c r="AQ16" s="998"/>
      <c r="AR16" s="998"/>
      <c r="AS16" s="998"/>
    </row>
    <row r="17" spans="1:45" s="613" customFormat="1" ht="24.95" customHeight="1">
      <c r="A17" s="436"/>
      <c r="B17" s="437"/>
      <c r="C17" s="437"/>
      <c r="D17" s="437"/>
      <c r="E17" s="437"/>
      <c r="F17" s="437"/>
      <c r="G17" s="437"/>
      <c r="H17" s="437"/>
      <c r="I17" s="437"/>
      <c r="J17" s="437"/>
      <c r="K17" s="437"/>
      <c r="L17" s="437"/>
      <c r="M17" s="438"/>
      <c r="N17" s="437"/>
      <c r="O17" s="437"/>
      <c r="P17" s="437"/>
      <c r="Q17" s="437"/>
      <c r="R17" s="437"/>
      <c r="S17" s="437"/>
      <c r="T17" s="437"/>
      <c r="U17" s="437"/>
      <c r="V17" s="437"/>
      <c r="W17" s="437"/>
      <c r="X17" s="437"/>
      <c r="Y17" s="437"/>
      <c r="Z17" s="442"/>
      <c r="AA17" s="436" t="s">
        <v>561</v>
      </c>
      <c r="AB17" s="436"/>
      <c r="AC17" s="437"/>
      <c r="AD17" s="437"/>
      <c r="AE17" s="437"/>
      <c r="AF17" s="437"/>
      <c r="AG17" s="439"/>
      <c r="AH17" s="437"/>
      <c r="AI17" s="436"/>
      <c r="AJ17" s="998" t="s">
        <v>572</v>
      </c>
      <c r="AK17" s="998"/>
      <c r="AL17" s="998"/>
      <c r="AM17" s="998"/>
      <c r="AN17" s="998"/>
      <c r="AO17" s="998"/>
      <c r="AP17" s="998"/>
      <c r="AQ17" s="998"/>
      <c r="AR17" s="998"/>
      <c r="AS17" s="998"/>
    </row>
    <row r="18" spans="1:45" s="613" customFormat="1">
      <c r="B18" s="614"/>
      <c r="C18" s="614"/>
      <c r="D18" s="614"/>
      <c r="E18" s="614"/>
      <c r="F18" s="614"/>
      <c r="G18" s="614"/>
      <c r="H18" s="614"/>
      <c r="I18" s="614"/>
      <c r="J18" s="614"/>
      <c r="K18" s="614"/>
      <c r="L18" s="614"/>
      <c r="M18" s="615"/>
      <c r="N18" s="614"/>
      <c r="O18" s="614"/>
      <c r="P18" s="614"/>
      <c r="Q18" s="614"/>
      <c r="R18" s="614"/>
      <c r="S18" s="614"/>
      <c r="T18" s="614"/>
      <c r="U18" s="614"/>
      <c r="V18" s="614"/>
      <c r="W18" s="614"/>
      <c r="X18" s="614"/>
      <c r="Y18" s="614"/>
      <c r="Z18" s="616"/>
      <c r="AC18" s="614"/>
      <c r="AD18" s="614"/>
      <c r="AE18" s="614"/>
      <c r="AF18" s="614"/>
      <c r="AG18" s="617"/>
      <c r="AH18" s="614"/>
      <c r="AL18" s="614"/>
      <c r="AM18" s="614"/>
      <c r="AN18" s="614"/>
      <c r="AO18" s="614"/>
      <c r="AP18" s="614"/>
      <c r="AQ18" s="614"/>
      <c r="AR18" s="614"/>
    </row>
  </sheetData>
  <mergeCells count="37">
    <mergeCell ref="E7:I7"/>
    <mergeCell ref="AJ17:AS17"/>
    <mergeCell ref="AJ7:AJ8"/>
    <mergeCell ref="AL7:AN7"/>
    <mergeCell ref="AO7:AO8"/>
    <mergeCell ref="AP7:AP8"/>
    <mergeCell ref="AQ7:AQ8"/>
    <mergeCell ref="AR7:AR8"/>
    <mergeCell ref="AJ16:AS16"/>
    <mergeCell ref="J7:L7"/>
    <mergeCell ref="AH7:AH8"/>
    <mergeCell ref="R7:R8"/>
    <mergeCell ref="W7:W8"/>
    <mergeCell ref="AB7:AD7"/>
    <mergeCell ref="N6:Y6"/>
    <mergeCell ref="Z6:Z9"/>
    <mergeCell ref="AA6:AA9"/>
    <mergeCell ref="AB6:AH6"/>
    <mergeCell ref="AE7:AE8"/>
    <mergeCell ref="AF7:AF8"/>
    <mergeCell ref="AG7:AG8"/>
    <mergeCell ref="A6:A9"/>
    <mergeCell ref="B6:L6"/>
    <mergeCell ref="V1:Z1"/>
    <mergeCell ref="AP1:AS1"/>
    <mergeCell ref="A3:L3"/>
    <mergeCell ref="N3:Z3"/>
    <mergeCell ref="AA3:AF3"/>
    <mergeCell ref="AH3:AJ3"/>
    <mergeCell ref="AL6:AR6"/>
    <mergeCell ref="AS6:AS9"/>
    <mergeCell ref="B7:D7"/>
    <mergeCell ref="N7:P7"/>
    <mergeCell ref="Q7:Q8"/>
    <mergeCell ref="T7:T8"/>
    <mergeCell ref="U7:U8"/>
    <mergeCell ref="Y7:Y8"/>
  </mergeCells>
  <phoneticPr fontId="2" type="noConversion"/>
  <pageMargins left="0.35433070866141736" right="0.27559055118110237" top="0.39370078740157483" bottom="0.39370078740157483" header="0.19685039370078741" footer="0.19685039370078741"/>
  <pageSetup paperSize="8" scale="90" pageOrder="overThenDown" orientation="landscape" r:id="rId1"/>
  <headerFooter alignWithMargins="0"/>
  <colBreaks count="1" manualBreakCount="1">
    <brk id="26" max="11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8"/>
  <sheetViews>
    <sheetView view="pageBreakPreview" zoomScaleNormal="100" zoomScaleSheetLayoutView="100" workbookViewId="0"/>
  </sheetViews>
  <sheetFormatPr defaultRowHeight="11.25"/>
  <cols>
    <col min="1" max="1" width="11.875" style="208" customWidth="1"/>
    <col min="2" max="9" width="12.625" style="208" customWidth="1"/>
    <col min="10" max="10" width="2.5" style="208" customWidth="1"/>
    <col min="11" max="18" width="12.625" style="208" customWidth="1"/>
    <col min="19" max="19" width="16.25" style="208" customWidth="1"/>
    <col min="20" max="16384" width="9" style="208"/>
  </cols>
  <sheetData>
    <row r="1" spans="1:19" s="10" customFormat="1" ht="19.5" customHeight="1">
      <c r="A1" s="75" t="s">
        <v>390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253"/>
      <c r="M1" s="253"/>
      <c r="N1" s="253"/>
      <c r="O1" s="253"/>
      <c r="P1" s="253"/>
      <c r="Q1" s="1004" t="s">
        <v>353</v>
      </c>
      <c r="R1" s="1004"/>
      <c r="S1" s="1004"/>
    </row>
    <row r="2" spans="1:19" s="10" customFormat="1" ht="4.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253"/>
      <c r="M2" s="253"/>
      <c r="N2" s="253"/>
      <c r="O2" s="253"/>
      <c r="P2" s="253"/>
      <c r="Q2" s="253"/>
      <c r="R2" s="253"/>
      <c r="S2" s="253"/>
    </row>
    <row r="3" spans="1:19" s="13" customFormat="1" ht="29.25" customHeight="1">
      <c r="A3" s="804" t="s">
        <v>354</v>
      </c>
      <c r="B3" s="804"/>
      <c r="C3" s="804"/>
      <c r="D3" s="804"/>
      <c r="E3" s="804"/>
      <c r="F3" s="804"/>
      <c r="G3" s="804"/>
      <c r="H3" s="804"/>
      <c r="I3" s="804"/>
      <c r="J3" s="245"/>
      <c r="K3" s="804" t="s">
        <v>355</v>
      </c>
      <c r="L3" s="804"/>
      <c r="M3" s="804"/>
      <c r="N3" s="804"/>
      <c r="O3" s="804"/>
      <c r="P3" s="804"/>
      <c r="Q3" s="804"/>
      <c r="R3" s="804"/>
      <c r="S3" s="804"/>
    </row>
    <row r="4" spans="1:19" s="14" customFormat="1" ht="5.25" customHeight="1">
      <c r="A4" s="247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85"/>
      <c r="M4" s="285"/>
      <c r="N4" s="285"/>
      <c r="O4" s="285"/>
      <c r="P4" s="285"/>
      <c r="Q4" s="285"/>
      <c r="R4" s="285"/>
      <c r="S4" s="285"/>
    </row>
    <row r="5" spans="1:19" s="10" customFormat="1" ht="21.75" customHeight="1" thickBot="1">
      <c r="A5" s="249" t="s">
        <v>6</v>
      </c>
      <c r="B5" s="250"/>
      <c r="C5" s="252"/>
      <c r="D5" s="252"/>
      <c r="E5" s="253"/>
      <c r="F5" s="253"/>
      <c r="G5" s="253"/>
      <c r="H5" s="253"/>
      <c r="I5" s="253" t="s">
        <v>10</v>
      </c>
      <c r="J5" s="253"/>
      <c r="K5" s="253"/>
      <c r="L5" s="126"/>
      <c r="M5" s="248"/>
      <c r="N5" s="253"/>
      <c r="O5" s="253"/>
      <c r="P5" s="90"/>
      <c r="Q5" s="253"/>
      <c r="R5" s="1005" t="s">
        <v>477</v>
      </c>
      <c r="S5" s="1005"/>
    </row>
    <row r="6" spans="1:19" s="192" customFormat="1" ht="22.5" customHeight="1" thickTop="1">
      <c r="A6" s="1006" t="s">
        <v>356</v>
      </c>
      <c r="B6" s="1008" t="s">
        <v>357</v>
      </c>
      <c r="C6" s="1008"/>
      <c r="D6" s="1008"/>
      <c r="E6" s="1008"/>
      <c r="F6" s="1008"/>
      <c r="G6" s="1008"/>
      <c r="H6" s="1008"/>
      <c r="I6" s="1008"/>
      <c r="J6" s="478"/>
      <c r="K6" s="1008" t="s">
        <v>358</v>
      </c>
      <c r="L6" s="1008"/>
      <c r="M6" s="1008"/>
      <c r="N6" s="1008"/>
      <c r="O6" s="1008"/>
      <c r="P6" s="1008"/>
      <c r="Q6" s="1008"/>
      <c r="R6" s="1008"/>
      <c r="S6" s="785" t="s">
        <v>359</v>
      </c>
    </row>
    <row r="7" spans="1:19" s="192" customFormat="1" ht="12.75" customHeight="1">
      <c r="A7" s="1007"/>
      <c r="B7" s="784" t="s">
        <v>131</v>
      </c>
      <c r="C7" s="784" t="s">
        <v>360</v>
      </c>
      <c r="D7" s="784" t="s">
        <v>478</v>
      </c>
      <c r="E7" s="784" t="s">
        <v>479</v>
      </c>
      <c r="F7" s="784" t="s">
        <v>363</v>
      </c>
      <c r="G7" s="784" t="s">
        <v>604</v>
      </c>
      <c r="H7" s="784" t="s">
        <v>480</v>
      </c>
      <c r="I7" s="784" t="s">
        <v>481</v>
      </c>
      <c r="J7" s="281"/>
      <c r="K7" s="494"/>
      <c r="L7" s="784" t="s">
        <v>360</v>
      </c>
      <c r="M7" s="784" t="s">
        <v>361</v>
      </c>
      <c r="N7" s="784" t="s">
        <v>362</v>
      </c>
      <c r="O7" s="784" t="s">
        <v>363</v>
      </c>
      <c r="P7" s="784" t="s">
        <v>604</v>
      </c>
      <c r="Q7" s="784" t="s">
        <v>364</v>
      </c>
      <c r="R7" s="784" t="s">
        <v>365</v>
      </c>
      <c r="S7" s="881"/>
    </row>
    <row r="8" spans="1:19" s="192" customFormat="1" ht="12.75" customHeight="1">
      <c r="A8" s="1007"/>
      <c r="B8" s="818"/>
      <c r="C8" s="818"/>
      <c r="D8" s="784"/>
      <c r="E8" s="784"/>
      <c r="F8" s="784"/>
      <c r="G8" s="784"/>
      <c r="H8" s="784"/>
      <c r="I8" s="784"/>
      <c r="J8" s="281"/>
      <c r="K8" s="799" t="s">
        <v>193</v>
      </c>
      <c r="L8" s="818"/>
      <c r="M8" s="784"/>
      <c r="N8" s="784"/>
      <c r="O8" s="784"/>
      <c r="P8" s="784"/>
      <c r="Q8" s="784"/>
      <c r="R8" s="784"/>
      <c r="S8" s="881"/>
    </row>
    <row r="9" spans="1:19" s="192" customFormat="1" ht="11.25" customHeight="1">
      <c r="A9" s="1007"/>
      <c r="B9" s="818"/>
      <c r="C9" s="818"/>
      <c r="D9" s="784"/>
      <c r="E9" s="784"/>
      <c r="F9" s="784"/>
      <c r="G9" s="784"/>
      <c r="H9" s="784"/>
      <c r="I9" s="784"/>
      <c r="J9" s="281"/>
      <c r="K9" s="799"/>
      <c r="L9" s="818"/>
      <c r="M9" s="784"/>
      <c r="N9" s="784"/>
      <c r="O9" s="784"/>
      <c r="P9" s="784"/>
      <c r="Q9" s="784"/>
      <c r="R9" s="784"/>
      <c r="S9" s="881"/>
    </row>
    <row r="10" spans="1:19" s="192" customFormat="1" ht="27" customHeight="1">
      <c r="A10" s="1007"/>
      <c r="B10" s="818"/>
      <c r="C10" s="818"/>
      <c r="D10" s="784"/>
      <c r="E10" s="784"/>
      <c r="F10" s="784"/>
      <c r="G10" s="784"/>
      <c r="H10" s="784"/>
      <c r="I10" s="784"/>
      <c r="J10" s="281"/>
      <c r="K10" s="800"/>
      <c r="L10" s="818"/>
      <c r="M10" s="784"/>
      <c r="N10" s="784"/>
      <c r="O10" s="784"/>
      <c r="P10" s="784"/>
      <c r="Q10" s="784"/>
      <c r="R10" s="784"/>
      <c r="S10" s="788"/>
    </row>
    <row r="11" spans="1:19" s="197" customFormat="1" ht="15.95" customHeight="1">
      <c r="A11" s="195">
        <v>2019</v>
      </c>
      <c r="B11" s="193">
        <v>659</v>
      </c>
      <c r="C11" s="193">
        <v>39</v>
      </c>
      <c r="D11" s="193">
        <v>9</v>
      </c>
      <c r="E11" s="193">
        <v>8</v>
      </c>
      <c r="F11" s="193">
        <v>190</v>
      </c>
      <c r="G11" s="193">
        <v>399</v>
      </c>
      <c r="H11" s="193">
        <v>2</v>
      </c>
      <c r="I11" s="193">
        <v>12</v>
      </c>
      <c r="J11" s="193"/>
      <c r="K11" s="193">
        <v>20856</v>
      </c>
      <c r="L11" s="193">
        <v>1829</v>
      </c>
      <c r="M11" s="193">
        <v>430</v>
      </c>
      <c r="N11" s="193">
        <v>465</v>
      </c>
      <c r="O11" s="193">
        <v>11137</v>
      </c>
      <c r="P11" s="193">
        <v>6278</v>
      </c>
      <c r="Q11" s="193">
        <v>62</v>
      </c>
      <c r="R11" s="193">
        <v>655</v>
      </c>
      <c r="S11" s="196">
        <v>2019</v>
      </c>
    </row>
    <row r="12" spans="1:19" s="197" customFormat="1" ht="15.95" customHeight="1">
      <c r="A12" s="195">
        <v>2020</v>
      </c>
      <c r="B12" s="193">
        <v>630</v>
      </c>
      <c r="C12" s="193">
        <v>43</v>
      </c>
      <c r="D12" s="193">
        <v>9</v>
      </c>
      <c r="E12" s="193">
        <v>8</v>
      </c>
      <c r="F12" s="193">
        <v>189</v>
      </c>
      <c r="G12" s="193">
        <v>365</v>
      </c>
      <c r="H12" s="193">
        <v>2</v>
      </c>
      <c r="I12" s="193">
        <v>14</v>
      </c>
      <c r="J12" s="193"/>
      <c r="K12" s="193">
        <v>19226</v>
      </c>
      <c r="L12" s="193">
        <v>2040</v>
      </c>
      <c r="M12" s="193">
        <v>398</v>
      </c>
      <c r="N12" s="193">
        <v>460</v>
      </c>
      <c r="O12" s="193">
        <v>10176</v>
      </c>
      <c r="P12" s="193">
        <v>5397</v>
      </c>
      <c r="Q12" s="193">
        <v>63</v>
      </c>
      <c r="R12" s="193">
        <v>692</v>
      </c>
      <c r="S12" s="196">
        <v>2020</v>
      </c>
    </row>
    <row r="13" spans="1:19" s="197" customFormat="1" ht="15.95" customHeight="1">
      <c r="A13" s="195">
        <v>2021</v>
      </c>
      <c r="B13" s="193">
        <v>590</v>
      </c>
      <c r="C13" s="193">
        <v>45</v>
      </c>
      <c r="D13" s="193">
        <v>9</v>
      </c>
      <c r="E13" s="193">
        <v>8</v>
      </c>
      <c r="F13" s="193">
        <v>178</v>
      </c>
      <c r="G13" s="193">
        <v>334</v>
      </c>
      <c r="H13" s="193">
        <v>2</v>
      </c>
      <c r="I13" s="193">
        <v>14</v>
      </c>
      <c r="J13" s="193"/>
      <c r="K13" s="193">
        <v>18700</v>
      </c>
      <c r="L13" s="193">
        <v>2156</v>
      </c>
      <c r="M13" s="193">
        <v>432</v>
      </c>
      <c r="N13" s="193">
        <v>434</v>
      </c>
      <c r="O13" s="193">
        <v>9812</v>
      </c>
      <c r="P13" s="193">
        <v>5118</v>
      </c>
      <c r="Q13" s="193">
        <v>68</v>
      </c>
      <c r="R13" s="193">
        <v>680</v>
      </c>
      <c r="S13" s="196">
        <v>2021</v>
      </c>
    </row>
    <row r="14" spans="1:19" s="197" customFormat="1" ht="15.95" customHeight="1">
      <c r="A14" s="195">
        <v>2022</v>
      </c>
      <c r="B14" s="193">
        <v>541</v>
      </c>
      <c r="C14" s="193">
        <v>50</v>
      </c>
      <c r="D14" s="193">
        <v>9</v>
      </c>
      <c r="E14" s="193">
        <v>7</v>
      </c>
      <c r="F14" s="193">
        <v>167</v>
      </c>
      <c r="G14" s="193">
        <v>292</v>
      </c>
      <c r="H14" s="193">
        <v>2</v>
      </c>
      <c r="I14" s="193">
        <v>14</v>
      </c>
      <c r="J14" s="193"/>
      <c r="K14" s="193">
        <v>16830</v>
      </c>
      <c r="L14" s="193">
        <v>2273</v>
      </c>
      <c r="M14" s="193">
        <v>362</v>
      </c>
      <c r="N14" s="193">
        <v>332</v>
      </c>
      <c r="O14" s="193">
        <v>8610</v>
      </c>
      <c r="P14" s="193">
        <v>4521</v>
      </c>
      <c r="Q14" s="193">
        <v>64</v>
      </c>
      <c r="R14" s="193">
        <v>668</v>
      </c>
      <c r="S14" s="196">
        <v>2022</v>
      </c>
    </row>
    <row r="15" spans="1:19" s="201" customFormat="1" ht="15.95" customHeight="1">
      <c r="A15" s="198">
        <v>2023</v>
      </c>
      <c r="B15" s="199">
        <f>SUM(B16,B38)</f>
        <v>501</v>
      </c>
      <c r="C15" s="199">
        <f t="shared" ref="C15:R15" si="0">SUM(C16,C38)</f>
        <v>59</v>
      </c>
      <c r="D15" s="199">
        <f t="shared" si="0"/>
        <v>9</v>
      </c>
      <c r="E15" s="199">
        <f t="shared" si="0"/>
        <v>7</v>
      </c>
      <c r="F15" s="199">
        <f t="shared" si="0"/>
        <v>151</v>
      </c>
      <c r="G15" s="199">
        <f t="shared" si="0"/>
        <v>261</v>
      </c>
      <c r="H15" s="199">
        <f t="shared" si="0"/>
        <v>1</v>
      </c>
      <c r="I15" s="199">
        <f t="shared" si="0"/>
        <v>13</v>
      </c>
      <c r="J15" s="199"/>
      <c r="K15" s="199">
        <f t="shared" si="0"/>
        <v>15391</v>
      </c>
      <c r="L15" s="199">
        <f t="shared" si="0"/>
        <v>2630</v>
      </c>
      <c r="M15" s="199">
        <f t="shared" si="0"/>
        <v>327</v>
      </c>
      <c r="N15" s="199">
        <f t="shared" si="0"/>
        <v>315</v>
      </c>
      <c r="O15" s="199">
        <f t="shared" si="0"/>
        <v>7568</v>
      </c>
      <c r="P15" s="199">
        <f t="shared" si="0"/>
        <v>3863</v>
      </c>
      <c r="Q15" s="199">
        <f t="shared" si="0"/>
        <v>27</v>
      </c>
      <c r="R15" s="199">
        <f t="shared" si="0"/>
        <v>661</v>
      </c>
      <c r="S15" s="200">
        <v>2023</v>
      </c>
    </row>
    <row r="16" spans="1:19" s="203" customFormat="1" ht="15.95" customHeight="1">
      <c r="A16" s="479" t="s">
        <v>80</v>
      </c>
      <c r="B16" s="202">
        <f>SUM(B17:B36)</f>
        <v>166</v>
      </c>
      <c r="C16" s="202">
        <f t="shared" ref="C16:I16" si="1">SUM(C17:C36)</f>
        <v>21</v>
      </c>
      <c r="D16" s="202">
        <f t="shared" si="1"/>
        <v>2</v>
      </c>
      <c r="E16" s="202">
        <f t="shared" si="1"/>
        <v>2</v>
      </c>
      <c r="F16" s="202">
        <f t="shared" si="1"/>
        <v>58</v>
      </c>
      <c r="G16" s="202">
        <f t="shared" si="1"/>
        <v>77</v>
      </c>
      <c r="H16" s="202">
        <f t="shared" si="1"/>
        <v>1</v>
      </c>
      <c r="I16" s="202">
        <f t="shared" si="1"/>
        <v>5</v>
      </c>
      <c r="J16" s="202"/>
      <c r="K16" s="202">
        <f>SUM(K17:K36)</f>
        <v>5689</v>
      </c>
      <c r="L16" s="202">
        <f t="shared" ref="L16:Q16" si="2">SUM(L17:L36)</f>
        <v>836</v>
      </c>
      <c r="M16" s="202">
        <f t="shared" si="2"/>
        <v>103</v>
      </c>
      <c r="N16" s="202">
        <f>SUM(N17:N36)</f>
        <v>84</v>
      </c>
      <c r="O16" s="202">
        <f t="shared" si="2"/>
        <v>3358</v>
      </c>
      <c r="P16" s="202">
        <f>SUM(P17:P36)</f>
        <v>1083</v>
      </c>
      <c r="Q16" s="202">
        <f t="shared" si="2"/>
        <v>27</v>
      </c>
      <c r="R16" s="480">
        <f>SUM(R17:R36)</f>
        <v>198</v>
      </c>
      <c r="S16" s="481" t="s">
        <v>87</v>
      </c>
    </row>
    <row r="17" spans="1:19" s="194" customFormat="1" ht="15.95" customHeight="1">
      <c r="A17" s="476" t="s">
        <v>50</v>
      </c>
      <c r="B17" s="193">
        <f t="shared" ref="B17:B54" si="3">SUM(C17:I17)</f>
        <v>14</v>
      </c>
      <c r="C17" s="720">
        <v>1</v>
      </c>
      <c r="D17" s="720">
        <v>0</v>
      </c>
      <c r="E17" s="720">
        <v>0</v>
      </c>
      <c r="F17" s="721">
        <v>4</v>
      </c>
      <c r="G17" s="721">
        <v>9</v>
      </c>
      <c r="H17" s="720">
        <v>0</v>
      </c>
      <c r="I17" s="720">
        <v>0</v>
      </c>
      <c r="J17" s="477"/>
      <c r="K17" s="721">
        <f>SUM(L17:R17)</f>
        <v>329</v>
      </c>
      <c r="L17" s="721">
        <v>51</v>
      </c>
      <c r="M17" s="720">
        <v>0</v>
      </c>
      <c r="N17" s="720">
        <v>0</v>
      </c>
      <c r="O17" s="721">
        <v>164</v>
      </c>
      <c r="P17" s="721">
        <v>114</v>
      </c>
      <c r="Q17" s="720">
        <v>0</v>
      </c>
      <c r="R17" s="720">
        <v>0</v>
      </c>
      <c r="S17" s="372" t="s">
        <v>53</v>
      </c>
    </row>
    <row r="18" spans="1:19" s="194" customFormat="1" ht="15.95" customHeight="1">
      <c r="A18" s="476" t="s">
        <v>13</v>
      </c>
      <c r="B18" s="193">
        <f t="shared" si="3"/>
        <v>0</v>
      </c>
      <c r="C18" s="720">
        <v>0</v>
      </c>
      <c r="D18" s="720">
        <v>0</v>
      </c>
      <c r="E18" s="720">
        <v>0</v>
      </c>
      <c r="F18" s="720">
        <v>0</v>
      </c>
      <c r="G18" s="720">
        <v>0</v>
      </c>
      <c r="H18" s="720">
        <v>0</v>
      </c>
      <c r="I18" s="720">
        <v>0</v>
      </c>
      <c r="J18" s="193"/>
      <c r="K18" s="721">
        <f t="shared" ref="K18:K36" si="4">SUM(L18:R18)</f>
        <v>0</v>
      </c>
      <c r="L18" s="721">
        <v>0</v>
      </c>
      <c r="M18" s="720">
        <v>0</v>
      </c>
      <c r="N18" s="720">
        <v>0</v>
      </c>
      <c r="O18" s="721">
        <v>0</v>
      </c>
      <c r="P18" s="721">
        <v>0</v>
      </c>
      <c r="Q18" s="720">
        <v>0</v>
      </c>
      <c r="R18" s="720">
        <v>0</v>
      </c>
      <c r="S18" s="372" t="s">
        <v>33</v>
      </c>
    </row>
    <row r="19" spans="1:19" s="194" customFormat="1" ht="15.95" customHeight="1">
      <c r="A19" s="476" t="s">
        <v>14</v>
      </c>
      <c r="B19" s="193">
        <f>SUM(C19:I19)</f>
        <v>0</v>
      </c>
      <c r="C19" s="720">
        <v>0</v>
      </c>
      <c r="D19" s="720">
        <v>0</v>
      </c>
      <c r="E19" s="720">
        <v>0</v>
      </c>
      <c r="F19" s="721">
        <v>0</v>
      </c>
      <c r="G19" s="720">
        <v>0</v>
      </c>
      <c r="H19" s="720">
        <v>0</v>
      </c>
      <c r="I19" s="720">
        <v>0</v>
      </c>
      <c r="J19" s="477"/>
      <c r="K19" s="721">
        <f t="shared" si="4"/>
        <v>0</v>
      </c>
      <c r="L19" s="721">
        <v>0</v>
      </c>
      <c r="M19" s="720">
        <v>0</v>
      </c>
      <c r="N19" s="720">
        <v>0</v>
      </c>
      <c r="O19" s="721">
        <v>0</v>
      </c>
      <c r="P19" s="721">
        <v>0</v>
      </c>
      <c r="Q19" s="720">
        <v>0</v>
      </c>
      <c r="R19" s="720">
        <v>0</v>
      </c>
      <c r="S19" s="372" t="s">
        <v>52</v>
      </c>
    </row>
    <row r="20" spans="1:19" s="194" customFormat="1" ht="15.95" customHeight="1">
      <c r="A20" s="476" t="s">
        <v>81</v>
      </c>
      <c r="B20" s="193">
        <f t="shared" si="3"/>
        <v>0</v>
      </c>
      <c r="C20" s="720">
        <v>0</v>
      </c>
      <c r="D20" s="720">
        <v>0</v>
      </c>
      <c r="E20" s="720">
        <v>0</v>
      </c>
      <c r="F20" s="721">
        <v>0</v>
      </c>
      <c r="G20" s="721">
        <v>0</v>
      </c>
      <c r="H20" s="720">
        <v>0</v>
      </c>
      <c r="I20" s="720">
        <v>0</v>
      </c>
      <c r="J20" s="477"/>
      <c r="K20" s="721">
        <f t="shared" si="4"/>
        <v>0</v>
      </c>
      <c r="L20" s="721">
        <v>0</v>
      </c>
      <c r="M20" s="720">
        <v>0</v>
      </c>
      <c r="N20" s="720">
        <v>0</v>
      </c>
      <c r="O20" s="721">
        <v>0</v>
      </c>
      <c r="P20" s="721">
        <v>0</v>
      </c>
      <c r="Q20" s="720">
        <v>0</v>
      </c>
      <c r="R20" s="720">
        <v>0</v>
      </c>
      <c r="S20" s="372" t="s">
        <v>34</v>
      </c>
    </row>
    <row r="21" spans="1:19" s="194" customFormat="1" ht="15.95" customHeight="1">
      <c r="A21" s="476"/>
      <c r="B21" s="193"/>
      <c r="C21" s="720"/>
      <c r="D21" s="720"/>
      <c r="E21" s="720"/>
      <c r="F21" s="721"/>
      <c r="G21" s="721"/>
      <c r="H21" s="720"/>
      <c r="I21" s="720"/>
      <c r="J21" s="477"/>
      <c r="K21" s="721"/>
      <c r="L21" s="721"/>
      <c r="M21" s="720"/>
      <c r="N21" s="720"/>
      <c r="O21" s="721"/>
      <c r="P21" s="721"/>
      <c r="Q21" s="720"/>
      <c r="R21" s="720"/>
      <c r="S21" s="372"/>
    </row>
    <row r="22" spans="1:19" s="194" customFormat="1" ht="15.95" customHeight="1">
      <c r="A22" s="476" t="s">
        <v>15</v>
      </c>
      <c r="B22" s="193">
        <f t="shared" si="3"/>
        <v>0</v>
      </c>
      <c r="C22" s="720">
        <v>0</v>
      </c>
      <c r="D22" s="720">
        <v>0</v>
      </c>
      <c r="E22" s="720">
        <v>0</v>
      </c>
      <c r="F22" s="721">
        <v>0</v>
      </c>
      <c r="G22" s="720">
        <v>0</v>
      </c>
      <c r="H22" s="720">
        <v>0</v>
      </c>
      <c r="I22" s="720">
        <v>0</v>
      </c>
      <c r="J22" s="477"/>
      <c r="K22" s="721">
        <f t="shared" si="4"/>
        <v>0</v>
      </c>
      <c r="L22" s="721">
        <v>0</v>
      </c>
      <c r="M22" s="720">
        <v>0</v>
      </c>
      <c r="N22" s="720">
        <v>0</v>
      </c>
      <c r="O22" s="721">
        <v>0</v>
      </c>
      <c r="P22" s="721">
        <v>0</v>
      </c>
      <c r="Q22" s="720">
        <v>0</v>
      </c>
      <c r="R22" s="720">
        <v>0</v>
      </c>
      <c r="S22" s="372" t="s">
        <v>35</v>
      </c>
    </row>
    <row r="23" spans="1:19" s="194" customFormat="1" ht="15.95" customHeight="1">
      <c r="A23" s="476" t="s">
        <v>16</v>
      </c>
      <c r="B23" s="193">
        <f>SUM(C23:I23)</f>
        <v>0</v>
      </c>
      <c r="C23" s="720">
        <v>0</v>
      </c>
      <c r="D23" s="720">
        <v>0</v>
      </c>
      <c r="E23" s="720">
        <v>0</v>
      </c>
      <c r="F23" s="720">
        <v>0</v>
      </c>
      <c r="G23" s="720">
        <v>0</v>
      </c>
      <c r="H23" s="720">
        <v>0</v>
      </c>
      <c r="I23" s="720">
        <v>0</v>
      </c>
      <c r="J23" s="193"/>
      <c r="K23" s="721">
        <f t="shared" si="4"/>
        <v>0</v>
      </c>
      <c r="L23" s="721">
        <v>0</v>
      </c>
      <c r="M23" s="720">
        <v>0</v>
      </c>
      <c r="N23" s="720">
        <v>0</v>
      </c>
      <c r="O23" s="721">
        <v>0</v>
      </c>
      <c r="P23" s="720">
        <v>0</v>
      </c>
      <c r="Q23" s="720">
        <v>0</v>
      </c>
      <c r="R23" s="720">
        <v>0</v>
      </c>
      <c r="S23" s="372" t="s">
        <v>36</v>
      </c>
    </row>
    <row r="24" spans="1:19" s="194" customFormat="1" ht="15.95" customHeight="1">
      <c r="A24" s="476" t="s">
        <v>17</v>
      </c>
      <c r="B24" s="193">
        <f t="shared" si="3"/>
        <v>3</v>
      </c>
      <c r="C24" s="721">
        <v>2</v>
      </c>
      <c r="D24" s="720">
        <v>0</v>
      </c>
      <c r="E24" s="720">
        <v>0</v>
      </c>
      <c r="F24" s="721">
        <v>0</v>
      </c>
      <c r="G24" s="721">
        <v>0</v>
      </c>
      <c r="H24" s="720">
        <v>0</v>
      </c>
      <c r="I24" s="720">
        <v>1</v>
      </c>
      <c r="J24" s="477"/>
      <c r="K24" s="721">
        <f t="shared" si="4"/>
        <v>121</v>
      </c>
      <c r="L24" s="721">
        <v>82</v>
      </c>
      <c r="M24" s="720">
        <v>0</v>
      </c>
      <c r="N24" s="720">
        <v>0</v>
      </c>
      <c r="O24" s="721">
        <v>0</v>
      </c>
      <c r="P24" s="721">
        <v>0</v>
      </c>
      <c r="Q24" s="720">
        <v>0</v>
      </c>
      <c r="R24" s="720">
        <v>39</v>
      </c>
      <c r="S24" s="372" t="s">
        <v>37</v>
      </c>
    </row>
    <row r="25" spans="1:19" s="194" customFormat="1" ht="15.95" customHeight="1">
      <c r="A25" s="476" t="s">
        <v>18</v>
      </c>
      <c r="B25" s="193">
        <f t="shared" si="3"/>
        <v>0</v>
      </c>
      <c r="C25" s="721">
        <v>0</v>
      </c>
      <c r="D25" s="720">
        <v>0</v>
      </c>
      <c r="E25" s="720">
        <v>0</v>
      </c>
      <c r="F25" s="720">
        <v>0</v>
      </c>
      <c r="G25" s="720">
        <v>0</v>
      </c>
      <c r="H25" s="720">
        <v>0</v>
      </c>
      <c r="I25" s="720">
        <v>0</v>
      </c>
      <c r="J25" s="477"/>
      <c r="K25" s="721">
        <f t="shared" si="4"/>
        <v>44</v>
      </c>
      <c r="L25" s="721">
        <v>0</v>
      </c>
      <c r="M25" s="720">
        <v>44</v>
      </c>
      <c r="N25" s="720">
        <v>0</v>
      </c>
      <c r="O25" s="721">
        <v>0</v>
      </c>
      <c r="P25" s="721">
        <v>0</v>
      </c>
      <c r="Q25" s="720">
        <v>0</v>
      </c>
      <c r="R25" s="720">
        <v>0</v>
      </c>
      <c r="S25" s="372" t="s">
        <v>38</v>
      </c>
    </row>
    <row r="26" spans="1:19" s="194" customFormat="1" ht="15.95" customHeight="1">
      <c r="A26" s="476"/>
      <c r="B26" s="193"/>
      <c r="C26" s="721"/>
      <c r="D26" s="720"/>
      <c r="E26" s="720"/>
      <c r="F26" s="720"/>
      <c r="G26" s="720"/>
      <c r="H26" s="720"/>
      <c r="I26" s="720"/>
      <c r="J26" s="477"/>
      <c r="K26" s="721"/>
      <c r="L26" s="721"/>
      <c r="M26" s="720"/>
      <c r="N26" s="720"/>
      <c r="O26" s="721"/>
      <c r="P26" s="721"/>
      <c r="Q26" s="720"/>
      <c r="R26" s="720"/>
      <c r="S26" s="372"/>
    </row>
    <row r="27" spans="1:19" s="194" customFormat="1" ht="15.95" customHeight="1">
      <c r="A27" s="476" t="s">
        <v>19</v>
      </c>
      <c r="B27" s="193">
        <f t="shared" si="3"/>
        <v>1</v>
      </c>
      <c r="C27" s="720">
        <v>1</v>
      </c>
      <c r="D27" s="720">
        <v>0</v>
      </c>
      <c r="E27" s="720">
        <v>0</v>
      </c>
      <c r="F27" s="721">
        <v>0</v>
      </c>
      <c r="G27" s="720">
        <v>0</v>
      </c>
      <c r="H27" s="720">
        <v>0</v>
      </c>
      <c r="I27" s="720">
        <v>0</v>
      </c>
      <c r="J27" s="477"/>
      <c r="K27" s="721">
        <f t="shared" si="4"/>
        <v>67</v>
      </c>
      <c r="L27" s="720">
        <v>67</v>
      </c>
      <c r="M27" s="720">
        <v>0</v>
      </c>
      <c r="N27" s="720">
        <v>0</v>
      </c>
      <c r="O27" s="721">
        <v>0</v>
      </c>
      <c r="P27" s="721">
        <v>0</v>
      </c>
      <c r="Q27" s="720">
        <v>0</v>
      </c>
      <c r="R27" s="720">
        <v>0</v>
      </c>
      <c r="S27" s="372" t="s">
        <v>39</v>
      </c>
    </row>
    <row r="28" spans="1:19" s="194" customFormat="1" ht="15.95" customHeight="1">
      <c r="A28" s="476" t="s">
        <v>20</v>
      </c>
      <c r="B28" s="193">
        <f t="shared" si="3"/>
        <v>5</v>
      </c>
      <c r="C28" s="721">
        <v>3</v>
      </c>
      <c r="D28" s="720">
        <v>0</v>
      </c>
      <c r="E28" s="720">
        <v>0</v>
      </c>
      <c r="F28" s="720">
        <v>0</v>
      </c>
      <c r="G28" s="720">
        <v>2</v>
      </c>
      <c r="H28" s="720">
        <v>0</v>
      </c>
      <c r="I28" s="720">
        <v>0</v>
      </c>
      <c r="J28" s="477"/>
      <c r="K28" s="721">
        <f t="shared" si="4"/>
        <v>204</v>
      </c>
      <c r="L28" s="721">
        <v>105</v>
      </c>
      <c r="M28" s="720">
        <v>59</v>
      </c>
      <c r="N28" s="720">
        <v>0</v>
      </c>
      <c r="O28" s="721">
        <v>0</v>
      </c>
      <c r="P28" s="721">
        <v>40</v>
      </c>
      <c r="Q28" s="720">
        <v>0</v>
      </c>
      <c r="R28" s="720">
        <v>0</v>
      </c>
      <c r="S28" s="372" t="s">
        <v>40</v>
      </c>
    </row>
    <row r="29" spans="1:19" s="194" customFormat="1" ht="15.95" customHeight="1">
      <c r="A29" s="476" t="s">
        <v>21</v>
      </c>
      <c r="B29" s="193">
        <f t="shared" si="3"/>
        <v>3</v>
      </c>
      <c r="C29" s="720">
        <v>0</v>
      </c>
      <c r="D29" s="720">
        <v>1</v>
      </c>
      <c r="E29" s="720">
        <v>0</v>
      </c>
      <c r="F29" s="721">
        <v>2</v>
      </c>
      <c r="G29" s="720">
        <v>0</v>
      </c>
      <c r="H29" s="720">
        <v>0</v>
      </c>
      <c r="I29" s="720">
        <v>0</v>
      </c>
      <c r="J29" s="477"/>
      <c r="K29" s="721">
        <f t="shared" si="4"/>
        <v>128</v>
      </c>
      <c r="L29" s="721">
        <v>0</v>
      </c>
      <c r="M29" s="720">
        <v>0</v>
      </c>
      <c r="N29" s="721">
        <v>0</v>
      </c>
      <c r="O29" s="721">
        <v>128</v>
      </c>
      <c r="P29" s="721">
        <v>0</v>
      </c>
      <c r="Q29" s="720">
        <v>0</v>
      </c>
      <c r="R29" s="720">
        <v>0</v>
      </c>
      <c r="S29" s="372" t="s">
        <v>41</v>
      </c>
    </row>
    <row r="30" spans="1:19" s="194" customFormat="1" ht="15.95" customHeight="1">
      <c r="A30" s="273" t="s">
        <v>22</v>
      </c>
      <c r="B30" s="193">
        <f t="shared" si="3"/>
        <v>4</v>
      </c>
      <c r="C30" s="720">
        <v>1</v>
      </c>
      <c r="D30" s="720">
        <v>0</v>
      </c>
      <c r="E30" s="720">
        <v>0</v>
      </c>
      <c r="F30" s="721">
        <v>3</v>
      </c>
      <c r="G30" s="721">
        <v>0</v>
      </c>
      <c r="H30" s="720">
        <v>0</v>
      </c>
      <c r="I30" s="720">
        <v>0</v>
      </c>
      <c r="J30" s="477"/>
      <c r="K30" s="721">
        <f t="shared" si="4"/>
        <v>153</v>
      </c>
      <c r="L30" s="721">
        <v>46</v>
      </c>
      <c r="M30" s="720">
        <v>0</v>
      </c>
      <c r="N30" s="720">
        <v>0</v>
      </c>
      <c r="O30" s="721">
        <v>107</v>
      </c>
      <c r="P30" s="721">
        <v>0</v>
      </c>
      <c r="Q30" s="720">
        <v>0</v>
      </c>
      <c r="R30" s="720">
        <v>0</v>
      </c>
      <c r="S30" s="372" t="s">
        <v>42</v>
      </c>
    </row>
    <row r="31" spans="1:19" s="194" customFormat="1" ht="15.95" customHeight="1">
      <c r="A31" s="273"/>
      <c r="B31" s="193"/>
      <c r="C31" s="720"/>
      <c r="D31" s="720"/>
      <c r="E31" s="720"/>
      <c r="F31" s="721"/>
      <c r="G31" s="721"/>
      <c r="H31" s="720"/>
      <c r="I31" s="720"/>
      <c r="J31" s="477"/>
      <c r="K31" s="721"/>
      <c r="L31" s="721"/>
      <c r="M31" s="720"/>
      <c r="N31" s="720"/>
      <c r="O31" s="721"/>
      <c r="P31" s="721"/>
      <c r="Q31" s="720"/>
      <c r="R31" s="720"/>
      <c r="S31" s="372"/>
    </row>
    <row r="32" spans="1:19" s="194" customFormat="1" ht="15.95" customHeight="1">
      <c r="A32" s="476" t="s">
        <v>25</v>
      </c>
      <c r="B32" s="193">
        <f t="shared" si="3"/>
        <v>9</v>
      </c>
      <c r="C32" s="720">
        <v>1</v>
      </c>
      <c r="D32" s="720">
        <v>1</v>
      </c>
      <c r="E32" s="720">
        <v>0</v>
      </c>
      <c r="F32" s="721">
        <v>4</v>
      </c>
      <c r="G32" s="721">
        <v>2</v>
      </c>
      <c r="H32" s="720">
        <v>0</v>
      </c>
      <c r="I32" s="720">
        <v>1</v>
      </c>
      <c r="J32" s="477"/>
      <c r="K32" s="721">
        <f t="shared" si="4"/>
        <v>198</v>
      </c>
      <c r="L32" s="721">
        <v>43</v>
      </c>
      <c r="M32" s="720">
        <v>0</v>
      </c>
      <c r="N32" s="721">
        <v>0</v>
      </c>
      <c r="O32" s="721">
        <v>113</v>
      </c>
      <c r="P32" s="721">
        <v>22</v>
      </c>
      <c r="Q32" s="721">
        <v>0</v>
      </c>
      <c r="R32" s="721">
        <v>20</v>
      </c>
      <c r="S32" s="372" t="s">
        <v>45</v>
      </c>
    </row>
    <row r="33" spans="1:19" s="194" customFormat="1" ht="15.95" customHeight="1">
      <c r="A33" s="476" t="s">
        <v>82</v>
      </c>
      <c r="B33" s="193">
        <f t="shared" si="3"/>
        <v>14</v>
      </c>
      <c r="C33" s="721">
        <v>2</v>
      </c>
      <c r="D33" s="720">
        <v>0</v>
      </c>
      <c r="E33" s="720">
        <v>0</v>
      </c>
      <c r="F33" s="721">
        <v>6</v>
      </c>
      <c r="G33" s="721">
        <v>6</v>
      </c>
      <c r="H33" s="720">
        <v>0</v>
      </c>
      <c r="I33" s="720">
        <v>0</v>
      </c>
      <c r="J33" s="477"/>
      <c r="K33" s="721">
        <f t="shared" si="4"/>
        <v>730</v>
      </c>
      <c r="L33" s="721">
        <v>87</v>
      </c>
      <c r="M33" s="720">
        <v>0</v>
      </c>
      <c r="N33" s="721">
        <v>0</v>
      </c>
      <c r="O33" s="721">
        <v>566</v>
      </c>
      <c r="P33" s="721">
        <v>77</v>
      </c>
      <c r="Q33" s="721">
        <v>0</v>
      </c>
      <c r="R33" s="721">
        <v>0</v>
      </c>
      <c r="S33" s="372" t="s">
        <v>88</v>
      </c>
    </row>
    <row r="34" spans="1:19" s="194" customFormat="1" ht="15.95" customHeight="1">
      <c r="A34" s="476" t="s">
        <v>83</v>
      </c>
      <c r="B34" s="193">
        <f t="shared" si="3"/>
        <v>37</v>
      </c>
      <c r="C34" s="720">
        <v>1</v>
      </c>
      <c r="D34" s="720">
        <v>0</v>
      </c>
      <c r="E34" s="720">
        <v>0</v>
      </c>
      <c r="F34" s="721">
        <v>15</v>
      </c>
      <c r="G34" s="721">
        <v>20</v>
      </c>
      <c r="H34" s="721">
        <v>1</v>
      </c>
      <c r="I34" s="720">
        <v>0</v>
      </c>
      <c r="J34" s="477"/>
      <c r="K34" s="721">
        <f t="shared" si="4"/>
        <v>1036</v>
      </c>
      <c r="L34" s="721">
        <v>30</v>
      </c>
      <c r="M34" s="721">
        <v>0</v>
      </c>
      <c r="N34" s="721">
        <v>0</v>
      </c>
      <c r="O34" s="721">
        <v>770</v>
      </c>
      <c r="P34" s="721">
        <v>209</v>
      </c>
      <c r="Q34" s="721">
        <v>27</v>
      </c>
      <c r="R34" s="721">
        <v>0</v>
      </c>
      <c r="S34" s="372" t="s">
        <v>89</v>
      </c>
    </row>
    <row r="35" spans="1:19" s="194" customFormat="1" ht="15.95" customHeight="1">
      <c r="A35" s="476" t="s">
        <v>28</v>
      </c>
      <c r="B35" s="193">
        <f t="shared" si="3"/>
        <v>50</v>
      </c>
      <c r="C35" s="721">
        <v>8</v>
      </c>
      <c r="D35" s="720">
        <v>0</v>
      </c>
      <c r="E35" s="720">
        <v>0</v>
      </c>
      <c r="F35" s="721">
        <v>15</v>
      </c>
      <c r="G35" s="721">
        <v>25</v>
      </c>
      <c r="H35" s="720">
        <v>0</v>
      </c>
      <c r="I35" s="720">
        <v>2</v>
      </c>
      <c r="J35" s="477"/>
      <c r="K35" s="721">
        <f t="shared" si="4"/>
        <v>1811</v>
      </c>
      <c r="L35" s="721">
        <v>283</v>
      </c>
      <c r="M35" s="720">
        <v>0</v>
      </c>
      <c r="N35" s="720">
        <v>0</v>
      </c>
      <c r="O35" s="721">
        <v>1045</v>
      </c>
      <c r="P35" s="721">
        <v>419</v>
      </c>
      <c r="Q35" s="720">
        <v>0</v>
      </c>
      <c r="R35" s="720">
        <v>64</v>
      </c>
      <c r="S35" s="372" t="s">
        <v>90</v>
      </c>
    </row>
    <row r="36" spans="1:19" s="194" customFormat="1" ht="15.95" customHeight="1">
      <c r="A36" s="476" t="s">
        <v>29</v>
      </c>
      <c r="B36" s="193">
        <f t="shared" si="3"/>
        <v>26</v>
      </c>
      <c r="C36" s="720">
        <v>1</v>
      </c>
      <c r="D36" s="720">
        <v>0</v>
      </c>
      <c r="E36" s="721">
        <v>2</v>
      </c>
      <c r="F36" s="721">
        <v>9</v>
      </c>
      <c r="G36" s="721">
        <v>13</v>
      </c>
      <c r="H36" s="720">
        <v>0</v>
      </c>
      <c r="I36" s="721">
        <v>1</v>
      </c>
      <c r="J36" s="477"/>
      <c r="K36" s="721">
        <f t="shared" si="4"/>
        <v>868</v>
      </c>
      <c r="L36" s="721">
        <v>42</v>
      </c>
      <c r="M36" s="721">
        <v>0</v>
      </c>
      <c r="N36" s="720">
        <v>84</v>
      </c>
      <c r="O36" s="721">
        <v>465</v>
      </c>
      <c r="P36" s="721">
        <v>202</v>
      </c>
      <c r="Q36" s="721">
        <v>0</v>
      </c>
      <c r="R36" s="721">
        <v>75</v>
      </c>
      <c r="S36" s="372" t="s">
        <v>48</v>
      </c>
    </row>
    <row r="37" spans="1:19" s="194" customFormat="1" ht="15.95" customHeight="1">
      <c r="A37" s="476"/>
      <c r="B37" s="193"/>
      <c r="C37" s="720"/>
      <c r="D37" s="720"/>
      <c r="E37" s="721"/>
      <c r="F37" s="721"/>
      <c r="G37" s="721"/>
      <c r="H37" s="720"/>
      <c r="I37" s="721"/>
      <c r="J37" s="477"/>
      <c r="K37" s="721"/>
      <c r="L37" s="721"/>
      <c r="M37" s="721"/>
      <c r="N37" s="720"/>
      <c r="O37" s="721"/>
      <c r="P37" s="721"/>
      <c r="Q37" s="721"/>
      <c r="R37" s="721"/>
      <c r="S37" s="372"/>
    </row>
    <row r="38" spans="1:19" s="203" customFormat="1" ht="15.95" customHeight="1">
      <c r="A38" s="482" t="s">
        <v>147</v>
      </c>
      <c r="B38" s="202">
        <f>SUM(B39:B54)</f>
        <v>335</v>
      </c>
      <c r="C38" s="202">
        <f>SUM(C39:C54)</f>
        <v>38</v>
      </c>
      <c r="D38" s="202">
        <f t="shared" ref="D38:I38" si="5">SUM(D39:D54)</f>
        <v>7</v>
      </c>
      <c r="E38" s="202">
        <f t="shared" si="5"/>
        <v>5</v>
      </c>
      <c r="F38" s="202">
        <f t="shared" si="5"/>
        <v>93</v>
      </c>
      <c r="G38" s="202">
        <f t="shared" si="5"/>
        <v>184</v>
      </c>
      <c r="H38" s="202">
        <f t="shared" si="5"/>
        <v>0</v>
      </c>
      <c r="I38" s="202">
        <f t="shared" si="5"/>
        <v>8</v>
      </c>
      <c r="J38" s="202"/>
      <c r="K38" s="202">
        <f>SUM(K39:K54)</f>
        <v>9702</v>
      </c>
      <c r="L38" s="202">
        <f t="shared" ref="L38:R38" si="6">SUM(L39:L54)</f>
        <v>1794</v>
      </c>
      <c r="M38" s="202">
        <f t="shared" si="6"/>
        <v>224</v>
      </c>
      <c r="N38" s="202">
        <f t="shared" si="6"/>
        <v>231</v>
      </c>
      <c r="O38" s="202">
        <f t="shared" si="6"/>
        <v>4210</v>
      </c>
      <c r="P38" s="202">
        <f t="shared" si="6"/>
        <v>2780</v>
      </c>
      <c r="Q38" s="202">
        <f t="shared" si="6"/>
        <v>0</v>
      </c>
      <c r="R38" s="202">
        <f t="shared" si="6"/>
        <v>463</v>
      </c>
      <c r="S38" s="481" t="s">
        <v>154</v>
      </c>
    </row>
    <row r="39" spans="1:19" s="194" customFormat="1" ht="15.95" customHeight="1">
      <c r="A39" s="483" t="s">
        <v>148</v>
      </c>
      <c r="B39" s="193">
        <f t="shared" si="3"/>
        <v>10</v>
      </c>
      <c r="C39" s="721">
        <v>2</v>
      </c>
      <c r="D39" s="721">
        <v>1</v>
      </c>
      <c r="E39" s="721">
        <v>1</v>
      </c>
      <c r="F39" s="721">
        <v>4</v>
      </c>
      <c r="G39" s="721">
        <v>2</v>
      </c>
      <c r="H39" s="721">
        <v>0</v>
      </c>
      <c r="I39" s="721">
        <v>0</v>
      </c>
      <c r="J39" s="477"/>
      <c r="K39" s="721">
        <f>SUM(L39:R39)</f>
        <v>347</v>
      </c>
      <c r="L39" s="721">
        <v>90</v>
      </c>
      <c r="M39" s="720">
        <v>41</v>
      </c>
      <c r="N39" s="720">
        <v>89</v>
      </c>
      <c r="O39" s="721">
        <v>112</v>
      </c>
      <c r="P39" s="721">
        <v>15</v>
      </c>
      <c r="Q39" s="721">
        <v>0</v>
      </c>
      <c r="R39" s="721">
        <v>0</v>
      </c>
      <c r="S39" s="372" t="s">
        <v>30</v>
      </c>
    </row>
    <row r="40" spans="1:19" s="194" customFormat="1" ht="15.95" customHeight="1">
      <c r="A40" s="483" t="s">
        <v>11</v>
      </c>
      <c r="B40" s="193">
        <f t="shared" si="3"/>
        <v>17</v>
      </c>
      <c r="C40" s="721">
        <v>0</v>
      </c>
      <c r="D40" s="721">
        <v>2</v>
      </c>
      <c r="E40" s="721">
        <v>0</v>
      </c>
      <c r="F40" s="721">
        <v>9</v>
      </c>
      <c r="G40" s="721">
        <v>5</v>
      </c>
      <c r="H40" s="721">
        <v>0</v>
      </c>
      <c r="I40" s="721">
        <v>1</v>
      </c>
      <c r="J40" s="477"/>
      <c r="K40" s="721">
        <f t="shared" ref="K40:K54" si="7">SUM(L40:R40)</f>
        <v>434</v>
      </c>
      <c r="L40" s="721">
        <v>0</v>
      </c>
      <c r="M40" s="720">
        <v>53</v>
      </c>
      <c r="N40" s="720">
        <v>0</v>
      </c>
      <c r="O40" s="721">
        <v>286</v>
      </c>
      <c r="P40" s="721">
        <v>60</v>
      </c>
      <c r="Q40" s="720">
        <v>0</v>
      </c>
      <c r="R40" s="720">
        <v>35</v>
      </c>
      <c r="S40" s="372" t="s">
        <v>31</v>
      </c>
    </row>
    <row r="41" spans="1:19" s="194" customFormat="1" ht="15.95" customHeight="1">
      <c r="A41" s="483" t="s">
        <v>149</v>
      </c>
      <c r="B41" s="193">
        <f t="shared" si="3"/>
        <v>18</v>
      </c>
      <c r="C41" s="721">
        <v>1</v>
      </c>
      <c r="D41" s="721">
        <v>1</v>
      </c>
      <c r="E41" s="721">
        <v>0</v>
      </c>
      <c r="F41" s="721">
        <v>8</v>
      </c>
      <c r="G41" s="721">
        <v>7</v>
      </c>
      <c r="H41" s="721">
        <v>0</v>
      </c>
      <c r="I41" s="721">
        <v>1</v>
      </c>
      <c r="J41" s="477"/>
      <c r="K41" s="721">
        <f t="shared" si="7"/>
        <v>477</v>
      </c>
      <c r="L41" s="721">
        <v>40</v>
      </c>
      <c r="M41" s="720">
        <v>18</v>
      </c>
      <c r="N41" s="721">
        <v>0</v>
      </c>
      <c r="O41" s="721">
        <v>310</v>
      </c>
      <c r="P41" s="721">
        <v>60</v>
      </c>
      <c r="Q41" s="721">
        <v>0</v>
      </c>
      <c r="R41" s="720">
        <v>49</v>
      </c>
      <c r="S41" s="372" t="s">
        <v>51</v>
      </c>
    </row>
    <row r="42" spans="1:19" s="194" customFormat="1" ht="15.95" customHeight="1">
      <c r="A42" s="483" t="s">
        <v>12</v>
      </c>
      <c r="B42" s="193">
        <f t="shared" si="3"/>
        <v>5</v>
      </c>
      <c r="C42" s="721">
        <v>1</v>
      </c>
      <c r="D42" s="721">
        <v>0</v>
      </c>
      <c r="E42" s="721">
        <v>0</v>
      </c>
      <c r="F42" s="721">
        <v>2</v>
      </c>
      <c r="G42" s="721">
        <v>2</v>
      </c>
      <c r="H42" s="721">
        <v>0</v>
      </c>
      <c r="I42" s="721">
        <v>0</v>
      </c>
      <c r="J42" s="477"/>
      <c r="K42" s="721">
        <f t="shared" si="7"/>
        <v>174</v>
      </c>
      <c r="L42" s="721">
        <v>21</v>
      </c>
      <c r="M42" s="720">
        <v>0</v>
      </c>
      <c r="N42" s="720">
        <v>0</v>
      </c>
      <c r="O42" s="721">
        <v>134</v>
      </c>
      <c r="P42" s="721">
        <v>19</v>
      </c>
      <c r="Q42" s="721">
        <v>0</v>
      </c>
      <c r="R42" s="721">
        <v>0</v>
      </c>
      <c r="S42" s="372" t="s">
        <v>32</v>
      </c>
    </row>
    <row r="43" spans="1:19" s="194" customFormat="1" ht="15.95" customHeight="1">
      <c r="A43" s="483"/>
      <c r="B43" s="193"/>
      <c r="C43" s="721"/>
      <c r="D43" s="721"/>
      <c r="E43" s="721"/>
      <c r="F43" s="721"/>
      <c r="G43" s="721"/>
      <c r="H43" s="721"/>
      <c r="I43" s="721"/>
      <c r="J43" s="477"/>
      <c r="K43" s="721"/>
      <c r="L43" s="721"/>
      <c r="M43" s="720"/>
      <c r="N43" s="720"/>
      <c r="O43" s="721"/>
      <c r="P43" s="721"/>
      <c r="Q43" s="721"/>
      <c r="R43" s="721"/>
      <c r="S43" s="372"/>
    </row>
    <row r="44" spans="1:19" s="194" customFormat="1" ht="15.95" customHeight="1">
      <c r="A44" s="483" t="s">
        <v>23</v>
      </c>
      <c r="B44" s="193">
        <f t="shared" si="3"/>
        <v>7</v>
      </c>
      <c r="C44" s="720">
        <v>1</v>
      </c>
      <c r="D44" s="720">
        <v>0</v>
      </c>
      <c r="E44" s="720">
        <v>1</v>
      </c>
      <c r="F44" s="720">
        <v>3</v>
      </c>
      <c r="G44" s="720">
        <v>2</v>
      </c>
      <c r="H44" s="720">
        <v>0</v>
      </c>
      <c r="I44" s="720">
        <v>0</v>
      </c>
      <c r="J44" s="477"/>
      <c r="K44" s="721">
        <f t="shared" si="7"/>
        <v>239</v>
      </c>
      <c r="L44" s="721">
        <v>49</v>
      </c>
      <c r="M44" s="720">
        <v>0</v>
      </c>
      <c r="N44" s="720">
        <v>29</v>
      </c>
      <c r="O44" s="721">
        <v>130</v>
      </c>
      <c r="P44" s="721">
        <v>31</v>
      </c>
      <c r="Q44" s="721">
        <v>0</v>
      </c>
      <c r="R44" s="721">
        <v>0</v>
      </c>
      <c r="S44" s="372" t="s">
        <v>43</v>
      </c>
    </row>
    <row r="45" spans="1:19" s="194" customFormat="1" ht="15.95" customHeight="1">
      <c r="A45" s="483" t="s">
        <v>24</v>
      </c>
      <c r="B45" s="193">
        <f t="shared" si="3"/>
        <v>7</v>
      </c>
      <c r="C45" s="721">
        <v>1</v>
      </c>
      <c r="D45" s="721">
        <v>0</v>
      </c>
      <c r="E45" s="721">
        <v>1</v>
      </c>
      <c r="F45" s="721">
        <v>3</v>
      </c>
      <c r="G45" s="721">
        <v>2</v>
      </c>
      <c r="H45" s="721">
        <v>0</v>
      </c>
      <c r="I45" s="721">
        <v>0</v>
      </c>
      <c r="J45" s="477"/>
      <c r="K45" s="721">
        <f t="shared" si="7"/>
        <v>297</v>
      </c>
      <c r="L45" s="721">
        <v>83</v>
      </c>
      <c r="M45" s="720">
        <v>0</v>
      </c>
      <c r="N45" s="720">
        <v>26</v>
      </c>
      <c r="O45" s="721">
        <v>172</v>
      </c>
      <c r="P45" s="721">
        <v>16</v>
      </c>
      <c r="Q45" s="721">
        <v>0</v>
      </c>
      <c r="R45" s="721">
        <v>0</v>
      </c>
      <c r="S45" s="372" t="s">
        <v>44</v>
      </c>
    </row>
    <row r="46" spans="1:19" s="204" customFormat="1" ht="15.95" customHeight="1">
      <c r="A46" s="483" t="s">
        <v>26</v>
      </c>
      <c r="B46" s="193">
        <f t="shared" si="3"/>
        <v>6</v>
      </c>
      <c r="C46" s="720">
        <v>1</v>
      </c>
      <c r="D46" s="720">
        <v>1</v>
      </c>
      <c r="E46" s="720">
        <v>0</v>
      </c>
      <c r="F46" s="720">
        <v>2</v>
      </c>
      <c r="G46" s="720">
        <v>1</v>
      </c>
      <c r="H46" s="720">
        <v>0</v>
      </c>
      <c r="I46" s="720">
        <v>1</v>
      </c>
      <c r="J46" s="477"/>
      <c r="K46" s="721">
        <f t="shared" si="7"/>
        <v>171</v>
      </c>
      <c r="L46" s="721">
        <v>56</v>
      </c>
      <c r="M46" s="720">
        <v>47</v>
      </c>
      <c r="N46" s="720">
        <v>0</v>
      </c>
      <c r="O46" s="721">
        <v>35</v>
      </c>
      <c r="P46" s="721">
        <v>15</v>
      </c>
      <c r="Q46" s="720">
        <v>0</v>
      </c>
      <c r="R46" s="720">
        <v>18</v>
      </c>
      <c r="S46" s="372" t="s">
        <v>46</v>
      </c>
    </row>
    <row r="47" spans="1:19" s="204" customFormat="1" ht="15.95" customHeight="1">
      <c r="A47" s="483" t="s">
        <v>27</v>
      </c>
      <c r="B47" s="193">
        <f t="shared" si="3"/>
        <v>33</v>
      </c>
      <c r="C47" s="720">
        <v>1</v>
      </c>
      <c r="D47" s="720">
        <v>1</v>
      </c>
      <c r="E47" s="720">
        <v>1</v>
      </c>
      <c r="F47" s="720">
        <v>9</v>
      </c>
      <c r="G47" s="720">
        <v>21</v>
      </c>
      <c r="H47" s="720">
        <v>0</v>
      </c>
      <c r="I47" s="720">
        <v>0</v>
      </c>
      <c r="J47" s="477"/>
      <c r="K47" s="721">
        <f t="shared" si="7"/>
        <v>663</v>
      </c>
      <c r="L47" s="721">
        <v>21</v>
      </c>
      <c r="M47" s="720">
        <v>47</v>
      </c>
      <c r="N47" s="720">
        <v>62</v>
      </c>
      <c r="O47" s="721">
        <v>270</v>
      </c>
      <c r="P47" s="721">
        <v>263</v>
      </c>
      <c r="Q47" s="721">
        <v>0</v>
      </c>
      <c r="R47" s="721">
        <v>0</v>
      </c>
      <c r="S47" s="372" t="s">
        <v>47</v>
      </c>
    </row>
    <row r="48" spans="1:19" s="204" customFormat="1" ht="15.95" customHeight="1">
      <c r="A48" s="483" t="s">
        <v>150</v>
      </c>
      <c r="B48" s="193">
        <f t="shared" si="3"/>
        <v>14</v>
      </c>
      <c r="C48" s="721">
        <v>1</v>
      </c>
      <c r="D48" s="721">
        <v>0</v>
      </c>
      <c r="E48" s="721">
        <v>1</v>
      </c>
      <c r="F48" s="721">
        <v>4</v>
      </c>
      <c r="G48" s="721">
        <v>8</v>
      </c>
      <c r="H48" s="721">
        <v>0</v>
      </c>
      <c r="I48" s="721">
        <v>0</v>
      </c>
      <c r="J48" s="477"/>
      <c r="K48" s="721">
        <f t="shared" si="7"/>
        <v>264</v>
      </c>
      <c r="L48" s="721">
        <v>27</v>
      </c>
      <c r="M48" s="720">
        <v>0</v>
      </c>
      <c r="N48" s="720">
        <v>25</v>
      </c>
      <c r="O48" s="721">
        <v>123</v>
      </c>
      <c r="P48" s="721">
        <v>89</v>
      </c>
      <c r="Q48" s="720">
        <v>0</v>
      </c>
      <c r="R48" s="720">
        <v>0</v>
      </c>
      <c r="S48" s="372" t="s">
        <v>155</v>
      </c>
    </row>
    <row r="49" spans="1:19" s="204" customFormat="1" ht="15.95" customHeight="1">
      <c r="A49" s="483"/>
      <c r="B49" s="193"/>
      <c r="C49" s="721"/>
      <c r="D49" s="721"/>
      <c r="E49" s="721"/>
      <c r="F49" s="721"/>
      <c r="G49" s="721"/>
      <c r="H49" s="721"/>
      <c r="I49" s="721"/>
      <c r="J49" s="477"/>
      <c r="K49" s="721"/>
      <c r="L49" s="721"/>
      <c r="M49" s="720"/>
      <c r="N49" s="720"/>
      <c r="O49" s="721"/>
      <c r="P49" s="721"/>
      <c r="Q49" s="720"/>
      <c r="R49" s="720"/>
      <c r="S49" s="372"/>
    </row>
    <row r="50" spans="1:19" s="194" customFormat="1" ht="15.95" customHeight="1">
      <c r="A50" s="483" t="s">
        <v>151</v>
      </c>
      <c r="B50" s="193">
        <f t="shared" si="3"/>
        <v>40</v>
      </c>
      <c r="C50" s="721">
        <v>3</v>
      </c>
      <c r="D50" s="721">
        <v>0</v>
      </c>
      <c r="E50" s="721">
        <v>0</v>
      </c>
      <c r="F50" s="721">
        <v>14</v>
      </c>
      <c r="G50" s="721">
        <v>22</v>
      </c>
      <c r="H50" s="721">
        <v>0</v>
      </c>
      <c r="I50" s="721">
        <v>1</v>
      </c>
      <c r="J50" s="477"/>
      <c r="K50" s="721">
        <f t="shared" si="7"/>
        <v>1129</v>
      </c>
      <c r="L50" s="721">
        <v>114</v>
      </c>
      <c r="M50" s="720">
        <v>0</v>
      </c>
      <c r="N50" s="720">
        <v>0</v>
      </c>
      <c r="O50" s="721">
        <v>651</v>
      </c>
      <c r="P50" s="721">
        <v>324</v>
      </c>
      <c r="Q50" s="721">
        <v>0</v>
      </c>
      <c r="R50" s="720">
        <v>40</v>
      </c>
      <c r="S50" s="372" t="s">
        <v>156</v>
      </c>
    </row>
    <row r="51" spans="1:19" s="197" customFormat="1" ht="15.95" customHeight="1">
      <c r="A51" s="483" t="s">
        <v>499</v>
      </c>
      <c r="B51" s="193">
        <f t="shared" si="3"/>
        <v>18</v>
      </c>
      <c r="C51" s="721">
        <v>0</v>
      </c>
      <c r="D51" s="721">
        <v>0</v>
      </c>
      <c r="E51" s="721">
        <v>0</v>
      </c>
      <c r="F51" s="721">
        <v>7</v>
      </c>
      <c r="G51" s="721">
        <v>10</v>
      </c>
      <c r="H51" s="721">
        <v>0</v>
      </c>
      <c r="I51" s="721">
        <v>1</v>
      </c>
      <c r="J51" s="477"/>
      <c r="K51" s="721">
        <f t="shared" si="7"/>
        <v>459</v>
      </c>
      <c r="L51" s="721">
        <v>0</v>
      </c>
      <c r="M51" s="720">
        <v>0</v>
      </c>
      <c r="N51" s="720">
        <v>0</v>
      </c>
      <c r="O51" s="721">
        <v>236</v>
      </c>
      <c r="P51" s="721">
        <v>157</v>
      </c>
      <c r="Q51" s="721">
        <v>0</v>
      </c>
      <c r="R51" s="720">
        <v>66</v>
      </c>
      <c r="S51" s="372" t="s">
        <v>501</v>
      </c>
    </row>
    <row r="52" spans="1:19" s="197" customFormat="1" ht="15.95" customHeight="1">
      <c r="A52" s="483" t="s">
        <v>500</v>
      </c>
      <c r="B52" s="193">
        <f t="shared" si="3"/>
        <v>30</v>
      </c>
      <c r="C52" s="721">
        <v>9</v>
      </c>
      <c r="D52" s="721">
        <v>0</v>
      </c>
      <c r="E52" s="721">
        <v>0</v>
      </c>
      <c r="F52" s="721">
        <v>8</v>
      </c>
      <c r="G52" s="721">
        <v>13</v>
      </c>
      <c r="H52" s="721">
        <v>0</v>
      </c>
      <c r="I52" s="721">
        <v>0</v>
      </c>
      <c r="J52" s="477"/>
      <c r="K52" s="721">
        <f t="shared" si="7"/>
        <v>967</v>
      </c>
      <c r="L52" s="721">
        <v>358</v>
      </c>
      <c r="M52" s="720">
        <v>0</v>
      </c>
      <c r="N52" s="720">
        <v>0</v>
      </c>
      <c r="O52" s="721">
        <v>395</v>
      </c>
      <c r="P52" s="721">
        <v>214</v>
      </c>
      <c r="Q52" s="720">
        <v>0</v>
      </c>
      <c r="R52" s="720">
        <v>0</v>
      </c>
      <c r="S52" s="372" t="s">
        <v>502</v>
      </c>
    </row>
    <row r="53" spans="1:19" s="197" customFormat="1" ht="15.95" customHeight="1">
      <c r="A53" s="483" t="s">
        <v>152</v>
      </c>
      <c r="B53" s="193">
        <f t="shared" si="3"/>
        <v>50</v>
      </c>
      <c r="C53" s="721">
        <v>8</v>
      </c>
      <c r="D53" s="721">
        <v>1</v>
      </c>
      <c r="E53" s="721">
        <v>0</v>
      </c>
      <c r="F53" s="721">
        <v>10</v>
      </c>
      <c r="G53" s="721">
        <v>29</v>
      </c>
      <c r="H53" s="721">
        <v>0</v>
      </c>
      <c r="I53" s="721">
        <v>2</v>
      </c>
      <c r="J53" s="477"/>
      <c r="K53" s="721">
        <f t="shared" si="7"/>
        <v>1507</v>
      </c>
      <c r="L53" s="721">
        <v>411</v>
      </c>
      <c r="M53" s="720">
        <v>18</v>
      </c>
      <c r="N53" s="720">
        <v>0</v>
      </c>
      <c r="O53" s="721">
        <v>535</v>
      </c>
      <c r="P53" s="721">
        <v>468</v>
      </c>
      <c r="Q53" s="721">
        <v>0</v>
      </c>
      <c r="R53" s="720">
        <v>75</v>
      </c>
      <c r="S53" s="372" t="s">
        <v>157</v>
      </c>
    </row>
    <row r="54" spans="1:19" s="197" customFormat="1" ht="15.95" customHeight="1">
      <c r="A54" s="483" t="s">
        <v>153</v>
      </c>
      <c r="B54" s="193">
        <f t="shared" si="3"/>
        <v>80</v>
      </c>
      <c r="C54" s="721">
        <v>9</v>
      </c>
      <c r="D54" s="721">
        <v>0</v>
      </c>
      <c r="E54" s="721">
        <v>0</v>
      </c>
      <c r="F54" s="721">
        <v>10</v>
      </c>
      <c r="G54" s="721">
        <v>60</v>
      </c>
      <c r="H54" s="721">
        <v>0</v>
      </c>
      <c r="I54" s="721">
        <v>1</v>
      </c>
      <c r="J54" s="477"/>
      <c r="K54" s="721">
        <f t="shared" si="7"/>
        <v>2574</v>
      </c>
      <c r="L54" s="721">
        <v>524</v>
      </c>
      <c r="M54" s="721">
        <v>0</v>
      </c>
      <c r="N54" s="721">
        <v>0</v>
      </c>
      <c r="O54" s="721">
        <v>821</v>
      </c>
      <c r="P54" s="721">
        <v>1049</v>
      </c>
      <c r="Q54" s="721">
        <v>0</v>
      </c>
      <c r="R54" s="720">
        <v>180</v>
      </c>
      <c r="S54" s="372" t="s">
        <v>158</v>
      </c>
    </row>
    <row r="55" spans="1:19" s="22" customFormat="1" ht="6" customHeight="1" thickBot="1">
      <c r="A55" s="205"/>
      <c r="B55" s="205"/>
      <c r="C55" s="205"/>
      <c r="D55" s="205"/>
      <c r="E55" s="205"/>
      <c r="F55" s="205"/>
      <c r="G55" s="205"/>
      <c r="H55" s="205"/>
      <c r="I55" s="484" t="s">
        <v>10</v>
      </c>
      <c r="J55" s="485"/>
      <c r="K55" s="486"/>
      <c r="L55" s="205"/>
      <c r="M55" s="205"/>
      <c r="N55" s="205"/>
      <c r="O55" s="205"/>
      <c r="P55" s="205"/>
      <c r="Q55" s="205"/>
      <c r="R55" s="487"/>
      <c r="S55" s="205"/>
    </row>
    <row r="56" spans="1:19" s="22" customFormat="1" ht="20.100000000000001" customHeight="1" thickTop="1">
      <c r="A56" s="1009" t="s">
        <v>625</v>
      </c>
      <c r="B56" s="1009"/>
      <c r="C56" s="1009"/>
      <c r="D56" s="1009"/>
      <c r="E56" s="1009"/>
      <c r="F56" s="1009"/>
      <c r="G56" s="1009"/>
      <c r="H56" s="1009"/>
      <c r="I56" s="1009"/>
      <c r="J56" s="488"/>
      <c r="K56" s="429" t="s">
        <v>366</v>
      </c>
      <c r="L56" s="206"/>
      <c r="M56" s="206"/>
      <c r="N56" s="206"/>
      <c r="O56" s="206"/>
      <c r="P56" s="206"/>
      <c r="Q56" s="206"/>
      <c r="R56" s="206"/>
      <c r="S56" s="206"/>
    </row>
    <row r="57" spans="1:19" s="22" customFormat="1" ht="20.100000000000001" customHeight="1">
      <c r="A57" s="207" t="s">
        <v>491</v>
      </c>
      <c r="B57" s="206"/>
      <c r="C57" s="206"/>
      <c r="D57" s="206"/>
      <c r="E57" s="206"/>
      <c r="F57" s="206"/>
      <c r="G57" s="206"/>
      <c r="H57" s="206"/>
      <c r="I57" s="488"/>
      <c r="J57" s="488"/>
      <c r="K57" s="429" t="s">
        <v>367</v>
      </c>
      <c r="L57" s="206"/>
      <c r="M57" s="206"/>
      <c r="N57" s="206"/>
      <c r="O57" s="206"/>
      <c r="P57" s="206"/>
      <c r="Q57" s="206"/>
      <c r="R57" s="206"/>
      <c r="S57" s="206"/>
    </row>
    <row r="58" spans="1:19" ht="20.100000000000001" customHeight="1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 t="s">
        <v>492</v>
      </c>
      <c r="L58" s="207"/>
      <c r="M58" s="207"/>
      <c r="N58" s="207"/>
      <c r="O58" s="207"/>
      <c r="P58" s="207"/>
      <c r="Q58" s="207"/>
      <c r="R58" s="207"/>
      <c r="S58" s="207"/>
    </row>
  </sheetData>
  <mergeCells count="25">
    <mergeCell ref="A56:I56"/>
    <mergeCell ref="L7:L10"/>
    <mergeCell ref="M7:M10"/>
    <mergeCell ref="N7:N10"/>
    <mergeCell ref="O7:O10"/>
    <mergeCell ref="F7:F10"/>
    <mergeCell ref="G7:G10"/>
    <mergeCell ref="H7:H10"/>
    <mergeCell ref="I7:I10"/>
    <mergeCell ref="P7:P10"/>
    <mergeCell ref="D7:D10"/>
    <mergeCell ref="Q1:S1"/>
    <mergeCell ref="A3:I3"/>
    <mergeCell ref="K3:S3"/>
    <mergeCell ref="R5:S5"/>
    <mergeCell ref="A6:A10"/>
    <mergeCell ref="Q7:Q10"/>
    <mergeCell ref="R7:R10"/>
    <mergeCell ref="K8:K10"/>
    <mergeCell ref="B6:I6"/>
    <mergeCell ref="K6:R6"/>
    <mergeCell ref="S6:S10"/>
    <mergeCell ref="B7:B10"/>
    <mergeCell ref="C7:C10"/>
    <mergeCell ref="E7:E10"/>
  </mergeCells>
  <phoneticPr fontId="2" type="noConversion"/>
  <pageMargins left="0.35433070866141736" right="0.27559055118110237" top="0.39370078740157483" bottom="0.39370078740157483" header="0.19685039370078741" footer="0.19685039370078741"/>
  <pageSetup paperSize="8" scale="73" pageOrder="overThenDown" orientation="landscape" r:id="rId1"/>
  <headerFooter alignWithMargins="0"/>
  <ignoredErrors>
    <ignoredError sqref="B15:I15 R15 L15:Q15 K15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S31"/>
  <sheetViews>
    <sheetView view="pageBreakPreview" zoomScaleNormal="100" workbookViewId="0"/>
  </sheetViews>
  <sheetFormatPr defaultRowHeight="11.25"/>
  <cols>
    <col min="1" max="1" width="9.5" style="209" customWidth="1"/>
    <col min="2" max="2" width="12.875" style="209" customWidth="1"/>
    <col min="3" max="4" width="11.375" style="209" customWidth="1"/>
    <col min="5" max="5" width="12.625" style="209" customWidth="1"/>
    <col min="6" max="14" width="8.625" style="209" customWidth="1"/>
    <col min="15" max="15" width="2" style="209" customWidth="1"/>
    <col min="16" max="24" width="9.625" style="209" customWidth="1"/>
    <col min="25" max="25" width="9.875" style="209" customWidth="1"/>
    <col min="26" max="16384" width="9" style="209"/>
  </cols>
  <sheetData>
    <row r="1" spans="1:253" ht="20.25" customHeight="1">
      <c r="A1" s="28" t="s">
        <v>384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151" t="s">
        <v>184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ht="9.9499999999999993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69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ht="30.75" customHeight="1">
      <c r="A3" s="766" t="s">
        <v>368</v>
      </c>
      <c r="B3" s="766"/>
      <c r="C3" s="766"/>
      <c r="D3" s="766"/>
      <c r="E3" s="766"/>
      <c r="F3" s="766"/>
      <c r="G3" s="766"/>
      <c r="H3" s="766"/>
      <c r="I3" s="766"/>
      <c r="J3" s="766"/>
      <c r="K3" s="766"/>
      <c r="L3" s="766"/>
      <c r="M3" s="766"/>
      <c r="N3" s="766"/>
      <c r="O3" s="152"/>
      <c r="P3" s="816" t="s">
        <v>369</v>
      </c>
      <c r="Q3" s="816"/>
      <c r="R3" s="816"/>
      <c r="S3" s="816"/>
      <c r="T3" s="816"/>
      <c r="U3" s="816"/>
      <c r="V3" s="816"/>
      <c r="W3" s="816"/>
      <c r="X3" s="816"/>
      <c r="Y3" s="816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</row>
    <row r="4" spans="1:253" ht="9.9499999999999993" customHeight="1">
      <c r="A4" s="210"/>
      <c r="B4" s="210"/>
      <c r="C4" s="210"/>
      <c r="D4" s="210"/>
      <c r="E4" s="210"/>
      <c r="F4" s="210"/>
      <c r="G4" s="210"/>
      <c r="H4" s="210"/>
      <c r="I4" s="211"/>
      <c r="J4" s="211"/>
      <c r="K4" s="211"/>
      <c r="L4" s="66" t="s">
        <v>10</v>
      </c>
      <c r="M4" s="66"/>
      <c r="N4" s="66"/>
      <c r="O4" s="30"/>
      <c r="P4" s="66"/>
      <c r="Q4" s="66"/>
      <c r="R4" s="66"/>
      <c r="S4" s="66"/>
      <c r="T4" s="66" t="s">
        <v>10</v>
      </c>
      <c r="U4" s="66" t="s">
        <v>10</v>
      </c>
      <c r="V4" s="66"/>
      <c r="W4" s="66"/>
      <c r="X4" s="66"/>
      <c r="Y4" s="135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</row>
    <row r="5" spans="1:253" ht="20.25" customHeight="1" thickBot="1">
      <c r="A5" s="243" t="s">
        <v>370</v>
      </c>
      <c r="B5" s="573"/>
      <c r="C5" s="618"/>
      <c r="D5" s="618"/>
      <c r="E5" s="618"/>
      <c r="F5" s="618"/>
      <c r="G5" s="618"/>
      <c r="H5" s="618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590" t="s">
        <v>371</v>
      </c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2"/>
      <c r="DB5" s="142"/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  <c r="DY5" s="142"/>
      <c r="DZ5" s="142"/>
      <c r="EA5" s="142"/>
      <c r="EB5" s="142"/>
      <c r="EC5" s="142"/>
      <c r="ED5" s="142"/>
      <c r="EE5" s="142"/>
      <c r="EF5" s="142"/>
      <c r="EG5" s="142"/>
      <c r="EH5" s="142"/>
      <c r="EI5" s="142"/>
      <c r="EJ5" s="142"/>
      <c r="EK5" s="142"/>
      <c r="EL5" s="142"/>
      <c r="EM5" s="142"/>
      <c r="EN5" s="142"/>
      <c r="EO5" s="142"/>
      <c r="EP5" s="142"/>
      <c r="EQ5" s="142"/>
      <c r="ER5" s="142"/>
      <c r="ES5" s="142"/>
      <c r="ET5" s="142"/>
      <c r="EU5" s="142"/>
      <c r="EV5" s="142"/>
      <c r="EW5" s="142"/>
      <c r="EX5" s="142"/>
      <c r="EY5" s="142"/>
      <c r="EZ5" s="142"/>
      <c r="FA5" s="142"/>
      <c r="FB5" s="142"/>
      <c r="FC5" s="142"/>
      <c r="FD5" s="142"/>
      <c r="FE5" s="142"/>
      <c r="FF5" s="142"/>
      <c r="FG5" s="142"/>
      <c r="FH5" s="142"/>
      <c r="FI5" s="142"/>
      <c r="FJ5" s="142"/>
      <c r="FK5" s="142"/>
      <c r="FL5" s="142"/>
      <c r="FM5" s="142"/>
      <c r="FN5" s="142"/>
      <c r="FO5" s="142"/>
      <c r="FP5" s="142"/>
      <c r="FQ5" s="142"/>
      <c r="FR5" s="142"/>
      <c r="FS5" s="142"/>
      <c r="FT5" s="142"/>
      <c r="FU5" s="142"/>
      <c r="FV5" s="142"/>
      <c r="FW5" s="142"/>
      <c r="FX5" s="142"/>
      <c r="FY5" s="142"/>
      <c r="FZ5" s="142"/>
      <c r="GA5" s="142"/>
      <c r="GB5" s="142"/>
      <c r="GC5" s="142"/>
      <c r="GD5" s="142"/>
      <c r="GE5" s="142"/>
      <c r="GF5" s="142"/>
      <c r="GG5" s="142"/>
      <c r="GH5" s="142"/>
      <c r="GI5" s="142"/>
      <c r="GJ5" s="142"/>
      <c r="GK5" s="142"/>
      <c r="GL5" s="142"/>
      <c r="GM5" s="142"/>
      <c r="GN5" s="142"/>
      <c r="GO5" s="142"/>
      <c r="GP5" s="142"/>
      <c r="GQ5" s="142"/>
      <c r="GR5" s="142"/>
      <c r="GS5" s="142"/>
      <c r="GT5" s="142"/>
      <c r="GU5" s="142"/>
      <c r="GV5" s="142"/>
      <c r="GW5" s="142"/>
      <c r="GX5" s="142"/>
      <c r="GY5" s="142"/>
      <c r="GZ5" s="142"/>
      <c r="HA5" s="142"/>
      <c r="HB5" s="142"/>
      <c r="HC5" s="142"/>
      <c r="HD5" s="142"/>
      <c r="HE5" s="142"/>
      <c r="HF5" s="142"/>
      <c r="HG5" s="142"/>
      <c r="HH5" s="142"/>
      <c r="HI5" s="142"/>
      <c r="HJ5" s="142"/>
      <c r="HK5" s="142"/>
      <c r="HL5" s="142"/>
      <c r="HM5" s="142"/>
      <c r="HN5" s="142"/>
      <c r="HO5" s="142"/>
      <c r="HP5" s="142"/>
      <c r="HQ5" s="142"/>
      <c r="HR5" s="142"/>
      <c r="HS5" s="142"/>
      <c r="HT5" s="142"/>
      <c r="HU5" s="142"/>
      <c r="HV5" s="142"/>
      <c r="HW5" s="142"/>
      <c r="HX5" s="142"/>
      <c r="HY5" s="142"/>
      <c r="HZ5" s="142"/>
      <c r="IA5" s="142"/>
      <c r="IB5" s="142"/>
      <c r="IC5" s="142"/>
      <c r="ID5" s="142"/>
      <c r="IE5" s="142"/>
      <c r="IF5" s="142"/>
      <c r="IG5" s="142"/>
      <c r="IH5" s="142"/>
      <c r="II5" s="142"/>
      <c r="IJ5" s="142"/>
      <c r="IK5" s="142"/>
      <c r="IL5" s="142"/>
      <c r="IM5" s="142"/>
      <c r="IN5" s="142"/>
      <c r="IO5" s="142"/>
      <c r="IP5" s="142"/>
      <c r="IQ5" s="142"/>
      <c r="IR5" s="142"/>
      <c r="IS5" s="142"/>
    </row>
    <row r="6" spans="1:253" ht="31.5" customHeight="1" thickTop="1">
      <c r="A6" s="1010" t="s">
        <v>586</v>
      </c>
      <c r="B6" s="1013" t="s">
        <v>372</v>
      </c>
      <c r="C6" s="1014"/>
      <c r="D6" s="1015"/>
      <c r="E6" s="1013" t="s">
        <v>373</v>
      </c>
      <c r="F6" s="1014"/>
      <c r="G6" s="1014"/>
      <c r="H6" s="1014"/>
      <c r="I6" s="1014"/>
      <c r="J6" s="1014"/>
      <c r="K6" s="1014"/>
      <c r="L6" s="1014"/>
      <c r="M6" s="1014"/>
      <c r="N6" s="1014"/>
      <c r="O6" s="619"/>
      <c r="P6" s="1014" t="s">
        <v>374</v>
      </c>
      <c r="Q6" s="1014"/>
      <c r="R6" s="1014"/>
      <c r="S6" s="1014"/>
      <c r="T6" s="1014"/>
      <c r="U6" s="1014"/>
      <c r="V6" s="1014"/>
      <c r="W6" s="1014"/>
      <c r="X6" s="1014"/>
      <c r="Y6" s="1016" t="s">
        <v>490</v>
      </c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2"/>
      <c r="CY6" s="142"/>
      <c r="CZ6" s="142"/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142"/>
      <c r="DQ6" s="142"/>
      <c r="DR6" s="142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N6" s="142"/>
      <c r="EO6" s="142"/>
      <c r="EP6" s="142"/>
      <c r="EQ6" s="142"/>
      <c r="ER6" s="142"/>
      <c r="ES6" s="142"/>
      <c r="ET6" s="142"/>
      <c r="EU6" s="142"/>
      <c r="EV6" s="142"/>
      <c r="EW6" s="142"/>
      <c r="EX6" s="142"/>
      <c r="EY6" s="142"/>
      <c r="EZ6" s="142"/>
      <c r="FA6" s="142"/>
      <c r="FB6" s="142"/>
      <c r="FC6" s="142"/>
      <c r="FD6" s="142"/>
      <c r="FE6" s="142"/>
      <c r="FF6" s="142"/>
      <c r="FG6" s="142"/>
      <c r="FH6" s="142"/>
      <c r="FI6" s="142"/>
      <c r="FJ6" s="142"/>
      <c r="FK6" s="142"/>
      <c r="FL6" s="142"/>
      <c r="FM6" s="142"/>
      <c r="FN6" s="142"/>
      <c r="FO6" s="142"/>
      <c r="FP6" s="142"/>
      <c r="FQ6" s="142"/>
      <c r="FR6" s="142"/>
      <c r="FS6" s="142"/>
      <c r="FT6" s="142"/>
      <c r="FU6" s="142"/>
      <c r="FV6" s="142"/>
      <c r="FW6" s="142"/>
      <c r="FX6" s="142"/>
      <c r="FY6" s="142"/>
      <c r="FZ6" s="142"/>
      <c r="GA6" s="142"/>
      <c r="GB6" s="142"/>
      <c r="GC6" s="142"/>
      <c r="GD6" s="142"/>
      <c r="GE6" s="142"/>
      <c r="GF6" s="142"/>
      <c r="GG6" s="142"/>
      <c r="GH6" s="142"/>
      <c r="GI6" s="142"/>
      <c r="GJ6" s="142"/>
      <c r="GK6" s="142"/>
      <c r="GL6" s="142"/>
      <c r="GM6" s="142"/>
      <c r="GN6" s="142"/>
      <c r="GO6" s="142"/>
      <c r="GP6" s="142"/>
      <c r="GQ6" s="142"/>
      <c r="GR6" s="142"/>
      <c r="GS6" s="142"/>
      <c r="GT6" s="142"/>
      <c r="GU6" s="142"/>
      <c r="GV6" s="142"/>
      <c r="GW6" s="142"/>
      <c r="GX6" s="142"/>
      <c r="GY6" s="142"/>
      <c r="GZ6" s="142"/>
      <c r="HA6" s="142"/>
      <c r="HB6" s="142"/>
      <c r="HC6" s="142"/>
      <c r="HD6" s="142"/>
      <c r="HE6" s="142"/>
      <c r="HF6" s="142"/>
      <c r="HG6" s="142"/>
      <c r="HH6" s="142"/>
      <c r="HI6" s="142"/>
      <c r="HJ6" s="142"/>
      <c r="HK6" s="142"/>
      <c r="HL6" s="142"/>
      <c r="HM6" s="142"/>
      <c r="HN6" s="142"/>
      <c r="HO6" s="142"/>
      <c r="HP6" s="142"/>
      <c r="HQ6" s="142"/>
      <c r="HR6" s="142"/>
      <c r="HS6" s="142"/>
      <c r="HT6" s="142"/>
      <c r="HU6" s="142"/>
      <c r="HV6" s="142"/>
      <c r="HW6" s="142"/>
      <c r="HX6" s="142"/>
      <c r="HY6" s="142"/>
      <c r="HZ6" s="142"/>
      <c r="IA6" s="142"/>
      <c r="IB6" s="142"/>
      <c r="IC6" s="142"/>
      <c r="ID6" s="142"/>
      <c r="IE6" s="142"/>
      <c r="IF6" s="142"/>
      <c r="IG6" s="142"/>
      <c r="IH6" s="142"/>
      <c r="II6" s="142"/>
      <c r="IJ6" s="142"/>
      <c r="IK6" s="142"/>
      <c r="IL6" s="142"/>
      <c r="IM6" s="142"/>
      <c r="IN6" s="142"/>
      <c r="IO6" s="142"/>
      <c r="IP6" s="142"/>
      <c r="IQ6" s="142"/>
      <c r="IR6" s="142"/>
      <c r="IS6" s="142"/>
    </row>
    <row r="7" spans="1:253" ht="31.5" customHeight="1">
      <c r="A7" s="1011"/>
      <c r="B7" s="620"/>
      <c r="C7" s="1019" t="s">
        <v>118</v>
      </c>
      <c r="D7" s="1021" t="s">
        <v>375</v>
      </c>
      <c r="E7" s="212"/>
      <c r="F7" s="1023" t="s">
        <v>376</v>
      </c>
      <c r="G7" s="1024"/>
      <c r="H7" s="1025"/>
      <c r="I7" s="1023" t="s">
        <v>377</v>
      </c>
      <c r="J7" s="1024"/>
      <c r="K7" s="1025"/>
      <c r="L7" s="1023" t="s">
        <v>378</v>
      </c>
      <c r="M7" s="1024"/>
      <c r="N7" s="1026"/>
      <c r="O7" s="619"/>
      <c r="P7" s="1023" t="s">
        <v>379</v>
      </c>
      <c r="Q7" s="1024"/>
      <c r="R7" s="1025"/>
      <c r="S7" s="1023" t="s">
        <v>380</v>
      </c>
      <c r="T7" s="1024"/>
      <c r="U7" s="1025"/>
      <c r="V7" s="1027" t="s">
        <v>540</v>
      </c>
      <c r="W7" s="1028"/>
      <c r="X7" s="1029"/>
      <c r="Y7" s="1017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  <c r="CW7" s="142"/>
      <c r="CX7" s="142"/>
      <c r="CY7" s="142"/>
      <c r="CZ7" s="142"/>
      <c r="DA7" s="142"/>
      <c r="DB7" s="142"/>
      <c r="DC7" s="142"/>
      <c r="DD7" s="142"/>
      <c r="DE7" s="142"/>
      <c r="DF7" s="142"/>
      <c r="DG7" s="142"/>
      <c r="DH7" s="142"/>
      <c r="DI7" s="142"/>
      <c r="DJ7" s="142"/>
      <c r="DK7" s="142"/>
      <c r="DL7" s="142"/>
      <c r="DM7" s="142"/>
      <c r="DN7" s="142"/>
      <c r="DO7" s="142"/>
      <c r="DP7" s="142"/>
      <c r="DQ7" s="142"/>
      <c r="DR7" s="142"/>
      <c r="DS7" s="142"/>
      <c r="DT7" s="142"/>
      <c r="DU7" s="142"/>
      <c r="DV7" s="142"/>
      <c r="DW7" s="142"/>
      <c r="DX7" s="142"/>
      <c r="DY7" s="142"/>
      <c r="DZ7" s="142"/>
      <c r="EA7" s="142"/>
      <c r="EB7" s="142"/>
      <c r="EC7" s="142"/>
      <c r="ED7" s="142"/>
      <c r="EE7" s="142"/>
      <c r="EF7" s="142"/>
      <c r="EG7" s="142"/>
      <c r="EH7" s="142"/>
      <c r="EI7" s="142"/>
      <c r="EJ7" s="142"/>
      <c r="EK7" s="142"/>
      <c r="EL7" s="142"/>
      <c r="EM7" s="142"/>
      <c r="EN7" s="142"/>
      <c r="EO7" s="142"/>
      <c r="EP7" s="142"/>
      <c r="EQ7" s="142"/>
      <c r="ER7" s="142"/>
      <c r="ES7" s="142"/>
      <c r="ET7" s="142"/>
      <c r="EU7" s="142"/>
      <c r="EV7" s="142"/>
      <c r="EW7" s="142"/>
      <c r="EX7" s="142"/>
      <c r="EY7" s="142"/>
      <c r="EZ7" s="142"/>
      <c r="FA7" s="142"/>
      <c r="FB7" s="142"/>
      <c r="FC7" s="142"/>
      <c r="FD7" s="142"/>
      <c r="FE7" s="142"/>
      <c r="FF7" s="142"/>
      <c r="FG7" s="142"/>
      <c r="FH7" s="142"/>
      <c r="FI7" s="142"/>
      <c r="FJ7" s="142"/>
      <c r="FK7" s="142"/>
      <c r="FL7" s="142"/>
      <c r="FM7" s="142"/>
      <c r="FN7" s="142"/>
      <c r="FO7" s="142"/>
      <c r="FP7" s="142"/>
      <c r="FQ7" s="142"/>
      <c r="FR7" s="142"/>
      <c r="FS7" s="142"/>
      <c r="FT7" s="142"/>
      <c r="FU7" s="142"/>
      <c r="FV7" s="142"/>
      <c r="FW7" s="142"/>
      <c r="FX7" s="142"/>
      <c r="FY7" s="142"/>
      <c r="FZ7" s="142"/>
      <c r="GA7" s="142"/>
      <c r="GB7" s="142"/>
      <c r="GC7" s="142"/>
      <c r="GD7" s="142"/>
      <c r="GE7" s="142"/>
      <c r="GF7" s="142"/>
      <c r="GG7" s="142"/>
      <c r="GH7" s="142"/>
      <c r="GI7" s="142"/>
      <c r="GJ7" s="142"/>
      <c r="GK7" s="142"/>
      <c r="GL7" s="142"/>
      <c r="GM7" s="142"/>
      <c r="GN7" s="142"/>
      <c r="GO7" s="142"/>
      <c r="GP7" s="142"/>
      <c r="GQ7" s="142"/>
      <c r="GR7" s="142"/>
      <c r="GS7" s="142"/>
      <c r="GT7" s="142"/>
      <c r="GU7" s="142"/>
      <c r="GV7" s="142"/>
      <c r="GW7" s="142"/>
      <c r="GX7" s="142"/>
      <c r="GY7" s="142"/>
      <c r="GZ7" s="142"/>
      <c r="HA7" s="142"/>
      <c r="HB7" s="142"/>
      <c r="HC7" s="142"/>
      <c r="HD7" s="142"/>
      <c r="HE7" s="142"/>
      <c r="HF7" s="142"/>
      <c r="HG7" s="142"/>
      <c r="HH7" s="142"/>
      <c r="HI7" s="142"/>
      <c r="HJ7" s="142"/>
      <c r="HK7" s="142"/>
      <c r="HL7" s="142"/>
      <c r="HM7" s="142"/>
      <c r="HN7" s="142"/>
      <c r="HO7" s="142"/>
      <c r="HP7" s="142"/>
      <c r="HQ7" s="142"/>
      <c r="HR7" s="142"/>
      <c r="HS7" s="142"/>
      <c r="HT7" s="142"/>
      <c r="HU7" s="142"/>
      <c r="HV7" s="142"/>
      <c r="HW7" s="142"/>
      <c r="HX7" s="142"/>
      <c r="HY7" s="142"/>
      <c r="HZ7" s="142"/>
      <c r="IA7" s="142"/>
      <c r="IB7" s="142"/>
      <c r="IC7" s="142"/>
      <c r="ID7" s="142"/>
      <c r="IE7" s="142"/>
      <c r="IF7" s="142"/>
      <c r="IG7" s="142"/>
      <c r="IH7" s="142"/>
      <c r="II7" s="142"/>
      <c r="IJ7" s="142"/>
      <c r="IK7" s="142"/>
      <c r="IL7" s="142"/>
      <c r="IM7" s="142"/>
      <c r="IN7" s="142"/>
      <c r="IO7" s="142"/>
      <c r="IP7" s="142"/>
      <c r="IQ7" s="142"/>
      <c r="IR7" s="142"/>
      <c r="IS7" s="142"/>
    </row>
    <row r="8" spans="1:253" ht="36.75" customHeight="1">
      <c r="A8" s="1012"/>
      <c r="B8" s="621"/>
      <c r="C8" s="1020"/>
      <c r="D8" s="1022"/>
      <c r="E8" s="213"/>
      <c r="F8" s="621"/>
      <c r="G8" s="622" t="s">
        <v>118</v>
      </c>
      <c r="H8" s="623" t="s">
        <v>123</v>
      </c>
      <c r="I8" s="621"/>
      <c r="J8" s="622" t="s">
        <v>118</v>
      </c>
      <c r="K8" s="623" t="s">
        <v>123</v>
      </c>
      <c r="L8" s="621"/>
      <c r="M8" s="622" t="s">
        <v>118</v>
      </c>
      <c r="N8" s="623" t="s">
        <v>123</v>
      </c>
      <c r="O8" s="624" t="s">
        <v>10</v>
      </c>
      <c r="P8" s="621"/>
      <c r="Q8" s="622" t="s">
        <v>118</v>
      </c>
      <c r="R8" s="623" t="s">
        <v>123</v>
      </c>
      <c r="S8" s="621"/>
      <c r="T8" s="622" t="s">
        <v>118</v>
      </c>
      <c r="U8" s="623" t="s">
        <v>123</v>
      </c>
      <c r="V8" s="625"/>
      <c r="W8" s="626" t="s">
        <v>118</v>
      </c>
      <c r="X8" s="627" t="s">
        <v>123</v>
      </c>
      <c r="Y8" s="1018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2"/>
      <c r="CT8" s="142"/>
      <c r="CU8" s="142"/>
      <c r="CV8" s="142"/>
      <c r="CW8" s="142"/>
      <c r="CX8" s="142"/>
      <c r="CY8" s="142"/>
      <c r="CZ8" s="142"/>
      <c r="DA8" s="142"/>
      <c r="DB8" s="142"/>
      <c r="DC8" s="142"/>
      <c r="DD8" s="142"/>
      <c r="DE8" s="142"/>
      <c r="DF8" s="142"/>
      <c r="DG8" s="142"/>
      <c r="DH8" s="142"/>
      <c r="DI8" s="142"/>
      <c r="DJ8" s="142"/>
      <c r="DK8" s="142"/>
      <c r="DL8" s="142"/>
      <c r="DM8" s="142"/>
      <c r="DN8" s="142"/>
      <c r="DO8" s="142"/>
      <c r="DP8" s="142"/>
      <c r="DQ8" s="142"/>
      <c r="DR8" s="142"/>
      <c r="DS8" s="142"/>
      <c r="DT8" s="142"/>
      <c r="DU8" s="142"/>
      <c r="DV8" s="142"/>
      <c r="DW8" s="142"/>
      <c r="DX8" s="142"/>
      <c r="DY8" s="142"/>
      <c r="DZ8" s="142"/>
      <c r="EA8" s="142"/>
      <c r="EB8" s="142"/>
      <c r="EC8" s="142"/>
      <c r="ED8" s="142"/>
      <c r="EE8" s="142"/>
      <c r="EF8" s="142"/>
      <c r="EG8" s="142"/>
      <c r="EH8" s="142"/>
      <c r="EI8" s="142"/>
      <c r="EJ8" s="142"/>
      <c r="EK8" s="142"/>
      <c r="EL8" s="142"/>
      <c r="EM8" s="142"/>
      <c r="EN8" s="142"/>
      <c r="EO8" s="142"/>
      <c r="EP8" s="142"/>
      <c r="EQ8" s="142"/>
      <c r="ER8" s="142"/>
      <c r="ES8" s="142"/>
      <c r="ET8" s="142"/>
      <c r="EU8" s="142"/>
      <c r="EV8" s="142"/>
      <c r="EW8" s="142"/>
      <c r="EX8" s="142"/>
      <c r="EY8" s="142"/>
      <c r="EZ8" s="142"/>
      <c r="FA8" s="142"/>
      <c r="FB8" s="142"/>
      <c r="FC8" s="142"/>
      <c r="FD8" s="142"/>
      <c r="FE8" s="142"/>
      <c r="FF8" s="142"/>
      <c r="FG8" s="142"/>
      <c r="FH8" s="142"/>
      <c r="FI8" s="142"/>
      <c r="FJ8" s="142"/>
      <c r="FK8" s="142"/>
      <c r="FL8" s="142"/>
      <c r="FM8" s="142"/>
      <c r="FN8" s="142"/>
      <c r="FO8" s="142"/>
      <c r="FP8" s="142"/>
      <c r="FQ8" s="142"/>
      <c r="FR8" s="142"/>
      <c r="FS8" s="142"/>
      <c r="FT8" s="142"/>
      <c r="FU8" s="142"/>
      <c r="FV8" s="142"/>
      <c r="FW8" s="142"/>
      <c r="FX8" s="142"/>
      <c r="FY8" s="142"/>
      <c r="FZ8" s="142"/>
      <c r="GA8" s="142"/>
      <c r="GB8" s="142"/>
      <c r="GC8" s="142"/>
      <c r="GD8" s="142"/>
      <c r="GE8" s="142"/>
      <c r="GF8" s="142"/>
      <c r="GG8" s="142"/>
      <c r="GH8" s="142"/>
      <c r="GI8" s="142"/>
      <c r="GJ8" s="142"/>
      <c r="GK8" s="142"/>
      <c r="GL8" s="142"/>
      <c r="GM8" s="142"/>
      <c r="GN8" s="142"/>
      <c r="GO8" s="142"/>
      <c r="GP8" s="142"/>
      <c r="GQ8" s="142"/>
      <c r="GR8" s="142"/>
      <c r="GS8" s="142"/>
      <c r="GT8" s="142"/>
      <c r="GU8" s="142"/>
      <c r="GV8" s="142"/>
      <c r="GW8" s="142"/>
      <c r="GX8" s="142"/>
      <c r="GY8" s="142"/>
      <c r="GZ8" s="142"/>
      <c r="HA8" s="142"/>
      <c r="HB8" s="142"/>
      <c r="HC8" s="142"/>
      <c r="HD8" s="142"/>
      <c r="HE8" s="142"/>
      <c r="HF8" s="142"/>
      <c r="HG8" s="142"/>
      <c r="HH8" s="142"/>
      <c r="HI8" s="142"/>
      <c r="HJ8" s="142"/>
      <c r="HK8" s="142"/>
      <c r="HL8" s="142"/>
      <c r="HM8" s="142"/>
      <c r="HN8" s="142"/>
      <c r="HO8" s="142"/>
      <c r="HP8" s="142"/>
      <c r="HQ8" s="142"/>
      <c r="HR8" s="142"/>
      <c r="HS8" s="142"/>
      <c r="HT8" s="142"/>
      <c r="HU8" s="142"/>
      <c r="HV8" s="142"/>
      <c r="HW8" s="142"/>
      <c r="HX8" s="142"/>
      <c r="HY8" s="142"/>
      <c r="HZ8" s="142"/>
      <c r="IA8" s="142"/>
      <c r="IB8" s="142"/>
      <c r="IC8" s="142"/>
      <c r="ID8" s="142"/>
      <c r="IE8" s="142"/>
      <c r="IF8" s="142"/>
      <c r="IG8" s="142"/>
      <c r="IH8" s="142"/>
      <c r="II8" s="142"/>
      <c r="IJ8" s="142"/>
      <c r="IK8" s="142"/>
      <c r="IL8" s="142"/>
      <c r="IM8" s="142"/>
      <c r="IN8" s="142"/>
      <c r="IO8" s="142"/>
      <c r="IP8" s="142"/>
      <c r="IQ8" s="142"/>
      <c r="IR8" s="142"/>
      <c r="IS8" s="142"/>
    </row>
    <row r="9" spans="1:253" ht="8.25" customHeight="1">
      <c r="A9" s="214"/>
      <c r="B9" s="628"/>
      <c r="C9" s="573"/>
      <c r="D9" s="573"/>
      <c r="E9" s="573"/>
      <c r="F9" s="573"/>
      <c r="G9" s="573"/>
      <c r="H9" s="573"/>
      <c r="I9" s="573"/>
      <c r="J9" s="573"/>
      <c r="K9" s="573"/>
      <c r="L9" s="628"/>
      <c r="M9" s="628"/>
      <c r="N9" s="628"/>
      <c r="O9" s="628"/>
      <c r="P9" s="628"/>
      <c r="Q9" s="628"/>
      <c r="R9" s="628"/>
      <c r="S9" s="628"/>
      <c r="T9" s="628"/>
      <c r="U9" s="628"/>
      <c r="V9" s="261"/>
      <c r="W9" s="261"/>
      <c r="X9" s="261"/>
      <c r="Y9" s="651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  <c r="CT9" s="142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2"/>
      <c r="DH9" s="142"/>
      <c r="DI9" s="142"/>
      <c r="DJ9" s="142"/>
      <c r="DK9" s="142"/>
      <c r="DL9" s="142"/>
      <c r="DM9" s="142"/>
      <c r="DN9" s="142"/>
      <c r="DO9" s="142"/>
      <c r="DP9" s="142"/>
      <c r="DQ9" s="142"/>
      <c r="DR9" s="142"/>
      <c r="DS9" s="142"/>
      <c r="DT9" s="142"/>
      <c r="DU9" s="142"/>
      <c r="DV9" s="142"/>
      <c r="DW9" s="142"/>
      <c r="DX9" s="142"/>
      <c r="DY9" s="142"/>
      <c r="DZ9" s="142"/>
      <c r="EA9" s="142"/>
      <c r="EB9" s="142"/>
      <c r="EC9" s="142"/>
      <c r="ED9" s="142"/>
      <c r="EE9" s="142"/>
      <c r="EF9" s="142"/>
      <c r="EG9" s="142"/>
      <c r="EH9" s="142"/>
      <c r="EI9" s="142"/>
      <c r="EJ9" s="142"/>
      <c r="EK9" s="142"/>
      <c r="EL9" s="142"/>
      <c r="EM9" s="142"/>
      <c r="EN9" s="142"/>
      <c r="EO9" s="142"/>
      <c r="EP9" s="142"/>
      <c r="EQ9" s="142"/>
      <c r="ER9" s="142"/>
      <c r="ES9" s="142"/>
      <c r="ET9" s="142"/>
      <c r="EU9" s="142"/>
      <c r="EV9" s="142"/>
      <c r="EW9" s="142"/>
      <c r="EX9" s="142"/>
      <c r="EY9" s="142"/>
      <c r="EZ9" s="142"/>
      <c r="FA9" s="142"/>
      <c r="FB9" s="142"/>
      <c r="FC9" s="142"/>
      <c r="FD9" s="142"/>
      <c r="FE9" s="142"/>
      <c r="FF9" s="142"/>
      <c r="FG9" s="142"/>
      <c r="FH9" s="142"/>
      <c r="FI9" s="142"/>
      <c r="FJ9" s="142"/>
      <c r="FK9" s="142"/>
      <c r="FL9" s="142"/>
      <c r="FM9" s="142"/>
      <c r="FN9" s="142"/>
      <c r="FO9" s="142"/>
      <c r="FP9" s="142"/>
      <c r="FQ9" s="142"/>
      <c r="FR9" s="142"/>
      <c r="FS9" s="142"/>
      <c r="FT9" s="142"/>
      <c r="FU9" s="142"/>
      <c r="FV9" s="142"/>
      <c r="FW9" s="142"/>
      <c r="FX9" s="142"/>
      <c r="FY9" s="142"/>
      <c r="FZ9" s="142"/>
      <c r="GA9" s="142"/>
      <c r="GB9" s="142"/>
      <c r="GC9" s="142"/>
      <c r="GD9" s="142"/>
      <c r="GE9" s="142"/>
      <c r="GF9" s="142"/>
      <c r="GG9" s="142"/>
      <c r="GH9" s="142"/>
      <c r="GI9" s="142"/>
      <c r="GJ9" s="142"/>
      <c r="GK9" s="142"/>
      <c r="GL9" s="142"/>
      <c r="GM9" s="142"/>
      <c r="GN9" s="142"/>
      <c r="GO9" s="142"/>
      <c r="GP9" s="142"/>
      <c r="GQ9" s="142"/>
      <c r="GR9" s="142"/>
      <c r="GS9" s="142"/>
      <c r="GT9" s="142"/>
      <c r="GU9" s="142"/>
      <c r="GV9" s="142"/>
      <c r="GW9" s="142"/>
      <c r="GX9" s="142"/>
      <c r="GY9" s="142"/>
      <c r="GZ9" s="142"/>
      <c r="HA9" s="142"/>
      <c r="HB9" s="142"/>
      <c r="HC9" s="142"/>
      <c r="HD9" s="142"/>
      <c r="HE9" s="142"/>
      <c r="HF9" s="142"/>
      <c r="HG9" s="142"/>
      <c r="HH9" s="142"/>
      <c r="HI9" s="142"/>
      <c r="HJ9" s="142"/>
      <c r="HK9" s="142"/>
      <c r="HL9" s="142"/>
      <c r="HM9" s="142"/>
      <c r="HN9" s="142"/>
      <c r="HO9" s="142"/>
      <c r="HP9" s="142"/>
      <c r="HQ9" s="142"/>
      <c r="HR9" s="142"/>
      <c r="HS9" s="142"/>
      <c r="HT9" s="142"/>
      <c r="HU9" s="142"/>
      <c r="HV9" s="142"/>
      <c r="HW9" s="142"/>
      <c r="HX9" s="142"/>
      <c r="HY9" s="142"/>
      <c r="HZ9" s="142"/>
      <c r="IA9" s="142"/>
      <c r="IB9" s="142"/>
      <c r="IC9" s="142"/>
      <c r="ID9" s="142"/>
      <c r="IE9" s="142"/>
      <c r="IF9" s="142"/>
      <c r="IG9" s="142"/>
      <c r="IH9" s="142"/>
      <c r="II9" s="142"/>
      <c r="IJ9" s="142"/>
      <c r="IK9" s="142"/>
      <c r="IL9" s="142"/>
      <c r="IM9" s="142"/>
      <c r="IN9" s="142"/>
      <c r="IO9" s="142"/>
      <c r="IP9" s="142"/>
      <c r="IQ9" s="142"/>
      <c r="IR9" s="142"/>
      <c r="IS9" s="142"/>
    </row>
    <row r="10" spans="1:253" ht="39.950000000000003" customHeight="1">
      <c r="A10" s="214">
        <v>2019</v>
      </c>
      <c r="B10" s="173">
        <v>138688</v>
      </c>
      <c r="C10" s="173">
        <v>63237</v>
      </c>
      <c r="D10" s="173">
        <v>75451</v>
      </c>
      <c r="E10" s="173">
        <v>138688</v>
      </c>
      <c r="F10" s="215">
        <v>40639</v>
      </c>
      <c r="G10" s="216" t="s">
        <v>381</v>
      </c>
      <c r="H10" s="216" t="s">
        <v>381</v>
      </c>
      <c r="I10" s="217">
        <v>44647</v>
      </c>
      <c r="J10" s="216" t="s">
        <v>381</v>
      </c>
      <c r="K10" s="216" t="s">
        <v>381</v>
      </c>
      <c r="L10" s="217">
        <v>12359</v>
      </c>
      <c r="M10" s="216" t="s">
        <v>381</v>
      </c>
      <c r="N10" s="216" t="s">
        <v>381</v>
      </c>
      <c r="O10" s="93"/>
      <c r="P10" s="91">
        <v>17215</v>
      </c>
      <c r="Q10" s="216" t="s">
        <v>381</v>
      </c>
      <c r="R10" s="216" t="s">
        <v>381</v>
      </c>
      <c r="S10" s="91">
        <v>13648</v>
      </c>
      <c r="T10" s="216" t="s">
        <v>381</v>
      </c>
      <c r="U10" s="216" t="s">
        <v>381</v>
      </c>
      <c r="V10" s="126">
        <v>10180</v>
      </c>
      <c r="W10" s="519" t="s">
        <v>381</v>
      </c>
      <c r="X10" s="519" t="s">
        <v>381</v>
      </c>
      <c r="Y10" s="86">
        <v>2019</v>
      </c>
    </row>
    <row r="11" spans="1:253" ht="39.950000000000003" customHeight="1">
      <c r="A11" s="214">
        <v>2020</v>
      </c>
      <c r="B11" s="173">
        <v>146498</v>
      </c>
      <c r="C11" s="173">
        <v>67001</v>
      </c>
      <c r="D11" s="173">
        <v>79497</v>
      </c>
      <c r="E11" s="173">
        <v>146498</v>
      </c>
      <c r="F11" s="215">
        <v>38055</v>
      </c>
      <c r="G11" s="216" t="s">
        <v>381</v>
      </c>
      <c r="H11" s="216" t="s">
        <v>381</v>
      </c>
      <c r="I11" s="217">
        <v>51186</v>
      </c>
      <c r="J11" s="216" t="s">
        <v>381</v>
      </c>
      <c r="K11" s="216" t="s">
        <v>381</v>
      </c>
      <c r="L11" s="217">
        <v>12825</v>
      </c>
      <c r="M11" s="216" t="s">
        <v>381</v>
      </c>
      <c r="N11" s="216" t="s">
        <v>381</v>
      </c>
      <c r="O11" s="93"/>
      <c r="P11" s="91">
        <v>17991</v>
      </c>
      <c r="Q11" s="216" t="s">
        <v>381</v>
      </c>
      <c r="R11" s="216" t="s">
        <v>381</v>
      </c>
      <c r="S11" s="91">
        <v>14631</v>
      </c>
      <c r="T11" s="216" t="s">
        <v>381</v>
      </c>
      <c r="U11" s="216" t="s">
        <v>381</v>
      </c>
      <c r="V11" s="126">
        <v>11810</v>
      </c>
      <c r="W11" s="519" t="s">
        <v>381</v>
      </c>
      <c r="X11" s="519" t="s">
        <v>381</v>
      </c>
      <c r="Y11" s="86">
        <v>2020</v>
      </c>
    </row>
    <row r="12" spans="1:253" ht="39.950000000000003" customHeight="1">
      <c r="A12" s="136">
        <v>2021</v>
      </c>
      <c r="B12" s="629">
        <v>153403</v>
      </c>
      <c r="C12" s="629">
        <v>70086</v>
      </c>
      <c r="D12" s="629">
        <v>83317</v>
      </c>
      <c r="E12" s="629">
        <v>153403</v>
      </c>
      <c r="F12" s="629">
        <v>35291</v>
      </c>
      <c r="G12" s="629" t="s">
        <v>381</v>
      </c>
      <c r="H12" s="629" t="s">
        <v>381</v>
      </c>
      <c r="I12" s="629">
        <v>56677</v>
      </c>
      <c r="J12" s="629" t="s">
        <v>381</v>
      </c>
      <c r="K12" s="629" t="s">
        <v>381</v>
      </c>
      <c r="L12" s="629">
        <v>13793</v>
      </c>
      <c r="M12" s="629" t="s">
        <v>381</v>
      </c>
      <c r="N12" s="629" t="s">
        <v>381</v>
      </c>
      <c r="O12" s="630"/>
      <c r="P12" s="629">
        <v>18503</v>
      </c>
      <c r="Q12" s="629" t="s">
        <v>381</v>
      </c>
      <c r="R12" s="629" t="s">
        <v>381</v>
      </c>
      <c r="S12" s="629">
        <v>15756</v>
      </c>
      <c r="T12" s="629" t="s">
        <v>381</v>
      </c>
      <c r="U12" s="629" t="s">
        <v>381</v>
      </c>
      <c r="V12" s="629">
        <v>13383</v>
      </c>
      <c r="W12" s="629" t="s">
        <v>381</v>
      </c>
      <c r="X12" s="629" t="s">
        <v>381</v>
      </c>
      <c r="Y12" s="631">
        <v>2021</v>
      </c>
      <c r="Z12" s="632"/>
      <c r="AA12" s="632"/>
      <c r="AB12" s="632"/>
      <c r="AC12" s="632"/>
      <c r="AD12" s="632"/>
      <c r="AE12" s="632"/>
      <c r="AF12" s="632"/>
      <c r="AG12" s="632"/>
      <c r="AH12" s="632"/>
      <c r="AI12" s="632"/>
      <c r="AJ12" s="632"/>
      <c r="AK12" s="632"/>
      <c r="AL12" s="632"/>
      <c r="AM12" s="632"/>
      <c r="AN12" s="632"/>
      <c r="AO12" s="632"/>
      <c r="AP12" s="632"/>
      <c r="AQ12" s="632"/>
      <c r="AR12" s="632"/>
      <c r="AS12" s="632"/>
      <c r="AT12" s="632"/>
      <c r="AU12" s="632"/>
      <c r="AV12" s="632"/>
      <c r="AW12" s="632"/>
      <c r="AX12" s="632"/>
      <c r="AY12" s="632"/>
      <c r="AZ12" s="632"/>
      <c r="BA12" s="632"/>
      <c r="BB12" s="632"/>
      <c r="BC12" s="632"/>
      <c r="BD12" s="632"/>
      <c r="BE12" s="632"/>
      <c r="BF12" s="632"/>
      <c r="BG12" s="632"/>
      <c r="BH12" s="632"/>
      <c r="BI12" s="632"/>
      <c r="BJ12" s="632"/>
      <c r="BK12" s="632"/>
      <c r="BL12" s="632"/>
      <c r="BM12" s="632"/>
      <c r="BN12" s="632"/>
      <c r="BO12" s="632"/>
      <c r="BP12" s="632"/>
      <c r="BQ12" s="632"/>
      <c r="BR12" s="632"/>
      <c r="BS12" s="632"/>
      <c r="BT12" s="632"/>
      <c r="BU12" s="632"/>
      <c r="BV12" s="632"/>
      <c r="BW12" s="632"/>
      <c r="BX12" s="632"/>
      <c r="BY12" s="632"/>
      <c r="BZ12" s="632"/>
      <c r="CA12" s="632"/>
      <c r="CB12" s="632"/>
      <c r="CC12" s="632"/>
      <c r="CD12" s="632"/>
      <c r="CE12" s="632"/>
      <c r="CF12" s="632"/>
      <c r="CG12" s="632"/>
      <c r="CH12" s="632"/>
      <c r="CI12" s="632"/>
      <c r="CJ12" s="632"/>
      <c r="CK12" s="632"/>
      <c r="CL12" s="632"/>
      <c r="CM12" s="632"/>
      <c r="CN12" s="632"/>
      <c r="CO12" s="632"/>
      <c r="CP12" s="632"/>
      <c r="CQ12" s="632"/>
      <c r="CR12" s="632"/>
      <c r="CS12" s="632"/>
      <c r="CT12" s="632"/>
      <c r="CU12" s="632"/>
      <c r="CV12" s="632"/>
      <c r="CW12" s="632"/>
      <c r="CX12" s="632"/>
      <c r="CY12" s="632"/>
      <c r="CZ12" s="632"/>
      <c r="DA12" s="632"/>
      <c r="DB12" s="632"/>
      <c r="DC12" s="632"/>
      <c r="DD12" s="632"/>
      <c r="DE12" s="632"/>
      <c r="DF12" s="632"/>
      <c r="DG12" s="632"/>
      <c r="DH12" s="632"/>
      <c r="DI12" s="632"/>
      <c r="DJ12" s="632"/>
      <c r="DK12" s="632"/>
      <c r="DL12" s="632"/>
      <c r="DM12" s="632"/>
      <c r="DN12" s="632"/>
      <c r="DO12" s="632"/>
      <c r="DP12" s="632"/>
      <c r="DQ12" s="632"/>
      <c r="DR12" s="632"/>
      <c r="DS12" s="632"/>
      <c r="DT12" s="632"/>
      <c r="DU12" s="632"/>
      <c r="DV12" s="632"/>
      <c r="DW12" s="632"/>
      <c r="DX12" s="632"/>
      <c r="DY12" s="632"/>
      <c r="DZ12" s="632"/>
      <c r="EA12" s="632"/>
      <c r="EB12" s="632"/>
      <c r="EC12" s="632"/>
      <c r="ED12" s="632"/>
      <c r="EE12" s="632"/>
      <c r="EF12" s="632"/>
      <c r="EG12" s="632"/>
      <c r="EH12" s="632"/>
      <c r="EI12" s="632"/>
      <c r="EJ12" s="632"/>
      <c r="EK12" s="632"/>
      <c r="EL12" s="632"/>
      <c r="EM12" s="632"/>
      <c r="EN12" s="632"/>
      <c r="EO12" s="632"/>
      <c r="EP12" s="632"/>
      <c r="EQ12" s="632"/>
      <c r="ER12" s="632"/>
      <c r="ES12" s="632"/>
      <c r="ET12" s="632"/>
      <c r="EU12" s="632"/>
      <c r="EV12" s="632"/>
      <c r="EW12" s="632"/>
      <c r="EX12" s="632"/>
      <c r="EY12" s="632"/>
      <c r="EZ12" s="632"/>
      <c r="FA12" s="632"/>
      <c r="FB12" s="632"/>
      <c r="FC12" s="632"/>
      <c r="FD12" s="632"/>
      <c r="FE12" s="632"/>
      <c r="FF12" s="632"/>
      <c r="FG12" s="632"/>
      <c r="FH12" s="632"/>
      <c r="FI12" s="632"/>
      <c r="FJ12" s="632"/>
      <c r="FK12" s="632"/>
      <c r="FL12" s="632"/>
      <c r="FM12" s="632"/>
      <c r="FN12" s="632"/>
      <c r="FO12" s="632"/>
      <c r="FP12" s="632"/>
      <c r="FQ12" s="632"/>
      <c r="FR12" s="632"/>
      <c r="FS12" s="632"/>
      <c r="FT12" s="632"/>
      <c r="FU12" s="632"/>
      <c r="FV12" s="632"/>
      <c r="FW12" s="632"/>
      <c r="FX12" s="632"/>
      <c r="FY12" s="632"/>
      <c r="FZ12" s="632"/>
      <c r="GA12" s="632"/>
      <c r="GB12" s="632"/>
      <c r="GC12" s="632"/>
      <c r="GD12" s="632"/>
      <c r="GE12" s="632"/>
      <c r="GF12" s="632"/>
      <c r="GG12" s="632"/>
      <c r="GH12" s="632"/>
      <c r="GI12" s="632"/>
      <c r="GJ12" s="632"/>
      <c r="GK12" s="632"/>
      <c r="GL12" s="632"/>
      <c r="GM12" s="632"/>
      <c r="GN12" s="632"/>
      <c r="GO12" s="632"/>
      <c r="GP12" s="632"/>
      <c r="GQ12" s="632"/>
      <c r="GR12" s="632"/>
      <c r="GS12" s="632"/>
      <c r="GT12" s="632"/>
      <c r="GU12" s="632"/>
      <c r="GV12" s="632"/>
      <c r="GW12" s="632"/>
      <c r="GX12" s="632"/>
      <c r="GY12" s="632"/>
      <c r="GZ12" s="632"/>
      <c r="HA12" s="632"/>
      <c r="HB12" s="632"/>
      <c r="HC12" s="632"/>
      <c r="HD12" s="632"/>
      <c r="HE12" s="632"/>
      <c r="HF12" s="632"/>
      <c r="HG12" s="632"/>
      <c r="HH12" s="632"/>
      <c r="HI12" s="632"/>
      <c r="HJ12" s="632"/>
      <c r="HK12" s="632"/>
      <c r="HL12" s="632"/>
      <c r="HM12" s="632"/>
      <c r="HN12" s="632"/>
      <c r="HO12" s="632"/>
      <c r="HP12" s="632"/>
      <c r="HQ12" s="632"/>
      <c r="HR12" s="632"/>
      <c r="HS12" s="632"/>
      <c r="HT12" s="632"/>
      <c r="HU12" s="632"/>
      <c r="HV12" s="632"/>
      <c r="HW12" s="632"/>
      <c r="HX12" s="632"/>
      <c r="HY12" s="632"/>
      <c r="HZ12" s="632"/>
      <c r="IA12" s="632"/>
      <c r="IB12" s="632"/>
      <c r="IC12" s="632"/>
      <c r="ID12" s="632"/>
      <c r="IE12" s="632"/>
      <c r="IF12" s="632"/>
      <c r="IG12" s="632"/>
      <c r="IH12" s="632"/>
      <c r="II12" s="632"/>
      <c r="IJ12" s="632"/>
      <c r="IK12" s="632"/>
      <c r="IL12" s="632"/>
      <c r="IM12" s="632"/>
      <c r="IN12" s="632"/>
      <c r="IO12" s="632"/>
      <c r="IP12" s="632"/>
      <c r="IQ12" s="632"/>
      <c r="IR12" s="632"/>
      <c r="IS12" s="632"/>
    </row>
    <row r="13" spans="1:253" ht="39.950000000000003" customHeight="1">
      <c r="A13" s="136">
        <v>2022</v>
      </c>
      <c r="B13" s="629">
        <v>153556</v>
      </c>
      <c r="C13" s="629">
        <v>69583</v>
      </c>
      <c r="D13" s="629">
        <v>83973</v>
      </c>
      <c r="E13" s="629">
        <v>153556</v>
      </c>
      <c r="F13" s="629">
        <v>31585</v>
      </c>
      <c r="G13" s="629" t="s">
        <v>381</v>
      </c>
      <c r="H13" s="629" t="s">
        <v>381</v>
      </c>
      <c r="I13" s="629">
        <v>61324</v>
      </c>
      <c r="J13" s="629" t="s">
        <v>381</v>
      </c>
      <c r="K13" s="629" t="s">
        <v>381</v>
      </c>
      <c r="L13" s="629">
        <v>14643</v>
      </c>
      <c r="M13" s="629" t="s">
        <v>381</v>
      </c>
      <c r="N13" s="629" t="s">
        <v>381</v>
      </c>
      <c r="O13" s="630"/>
      <c r="P13" s="629">
        <v>17538</v>
      </c>
      <c r="Q13" s="629" t="s">
        <v>381</v>
      </c>
      <c r="R13" s="629" t="s">
        <v>381</v>
      </c>
      <c r="S13" s="629">
        <v>15192</v>
      </c>
      <c r="T13" s="629" t="s">
        <v>381</v>
      </c>
      <c r="U13" s="629" t="s">
        <v>381</v>
      </c>
      <c r="V13" s="629">
        <v>13274</v>
      </c>
      <c r="W13" s="629" t="s">
        <v>381</v>
      </c>
      <c r="X13" s="629" t="s">
        <v>381</v>
      </c>
      <c r="Y13" s="631">
        <v>2022</v>
      </c>
      <c r="Z13" s="632"/>
      <c r="AA13" s="632"/>
      <c r="AB13" s="632"/>
      <c r="AC13" s="632"/>
      <c r="AD13" s="632"/>
      <c r="AE13" s="632"/>
      <c r="AF13" s="632"/>
      <c r="AG13" s="632"/>
      <c r="AH13" s="632"/>
      <c r="AI13" s="632"/>
      <c r="AJ13" s="632"/>
      <c r="AK13" s="632"/>
      <c r="AL13" s="632"/>
      <c r="AM13" s="632"/>
      <c r="AN13" s="632"/>
      <c r="AO13" s="632"/>
      <c r="AP13" s="632"/>
      <c r="AQ13" s="632"/>
      <c r="AR13" s="632"/>
      <c r="AS13" s="632"/>
      <c r="AT13" s="632"/>
      <c r="AU13" s="632"/>
      <c r="AV13" s="632"/>
      <c r="AW13" s="632"/>
      <c r="AX13" s="632"/>
      <c r="AY13" s="632"/>
      <c r="AZ13" s="632"/>
      <c r="BA13" s="632"/>
      <c r="BB13" s="632"/>
      <c r="BC13" s="632"/>
      <c r="BD13" s="632"/>
      <c r="BE13" s="632"/>
      <c r="BF13" s="632"/>
      <c r="BG13" s="632"/>
      <c r="BH13" s="632"/>
      <c r="BI13" s="632"/>
      <c r="BJ13" s="632"/>
      <c r="BK13" s="632"/>
      <c r="BL13" s="632"/>
      <c r="BM13" s="632"/>
      <c r="BN13" s="632"/>
      <c r="BO13" s="632"/>
      <c r="BP13" s="632"/>
      <c r="BQ13" s="632"/>
      <c r="BR13" s="632"/>
      <c r="BS13" s="632"/>
      <c r="BT13" s="632"/>
      <c r="BU13" s="632"/>
      <c r="BV13" s="632"/>
      <c r="BW13" s="632"/>
      <c r="BX13" s="632"/>
      <c r="BY13" s="632"/>
      <c r="BZ13" s="632"/>
      <c r="CA13" s="632"/>
      <c r="CB13" s="632"/>
      <c r="CC13" s="632"/>
      <c r="CD13" s="632"/>
      <c r="CE13" s="632"/>
      <c r="CF13" s="632"/>
      <c r="CG13" s="632"/>
      <c r="CH13" s="632"/>
      <c r="CI13" s="632"/>
      <c r="CJ13" s="632"/>
      <c r="CK13" s="632"/>
      <c r="CL13" s="632"/>
      <c r="CM13" s="632"/>
      <c r="CN13" s="632"/>
      <c r="CO13" s="632"/>
      <c r="CP13" s="632"/>
      <c r="CQ13" s="632"/>
      <c r="CR13" s="632"/>
      <c r="CS13" s="632"/>
      <c r="CT13" s="632"/>
      <c r="CU13" s="632"/>
      <c r="CV13" s="632"/>
      <c r="CW13" s="632"/>
      <c r="CX13" s="632"/>
      <c r="CY13" s="632"/>
      <c r="CZ13" s="632"/>
      <c r="DA13" s="632"/>
      <c r="DB13" s="632"/>
      <c r="DC13" s="632"/>
      <c r="DD13" s="632"/>
      <c r="DE13" s="632"/>
      <c r="DF13" s="632"/>
      <c r="DG13" s="632"/>
      <c r="DH13" s="632"/>
      <c r="DI13" s="632"/>
      <c r="DJ13" s="632"/>
      <c r="DK13" s="632"/>
      <c r="DL13" s="632"/>
      <c r="DM13" s="632"/>
      <c r="DN13" s="632"/>
      <c r="DO13" s="632"/>
      <c r="DP13" s="632"/>
      <c r="DQ13" s="632"/>
      <c r="DR13" s="632"/>
      <c r="DS13" s="632"/>
      <c r="DT13" s="632"/>
      <c r="DU13" s="632"/>
      <c r="DV13" s="632"/>
      <c r="DW13" s="632"/>
      <c r="DX13" s="632"/>
      <c r="DY13" s="632"/>
      <c r="DZ13" s="632"/>
      <c r="EA13" s="632"/>
      <c r="EB13" s="632"/>
      <c r="EC13" s="632"/>
      <c r="ED13" s="632"/>
      <c r="EE13" s="632"/>
      <c r="EF13" s="632"/>
      <c r="EG13" s="632"/>
      <c r="EH13" s="632"/>
      <c r="EI13" s="632"/>
      <c r="EJ13" s="632"/>
      <c r="EK13" s="632"/>
      <c r="EL13" s="632"/>
      <c r="EM13" s="632"/>
      <c r="EN13" s="632"/>
      <c r="EO13" s="632"/>
      <c r="EP13" s="632"/>
      <c r="EQ13" s="632"/>
      <c r="ER13" s="632"/>
      <c r="ES13" s="632"/>
      <c r="ET13" s="632"/>
      <c r="EU13" s="632"/>
      <c r="EV13" s="632"/>
      <c r="EW13" s="632"/>
      <c r="EX13" s="632"/>
      <c r="EY13" s="632"/>
      <c r="EZ13" s="632"/>
      <c r="FA13" s="632"/>
      <c r="FB13" s="632"/>
      <c r="FC13" s="632"/>
      <c r="FD13" s="632"/>
      <c r="FE13" s="632"/>
      <c r="FF13" s="632"/>
      <c r="FG13" s="632"/>
      <c r="FH13" s="632"/>
      <c r="FI13" s="632"/>
      <c r="FJ13" s="632"/>
      <c r="FK13" s="632"/>
      <c r="FL13" s="632"/>
      <c r="FM13" s="632"/>
      <c r="FN13" s="632"/>
      <c r="FO13" s="632"/>
      <c r="FP13" s="632"/>
      <c r="FQ13" s="632"/>
      <c r="FR13" s="632"/>
      <c r="FS13" s="632"/>
      <c r="FT13" s="632"/>
      <c r="FU13" s="632"/>
      <c r="FV13" s="632"/>
      <c r="FW13" s="632"/>
      <c r="FX13" s="632"/>
      <c r="FY13" s="632"/>
      <c r="FZ13" s="632"/>
      <c r="GA13" s="632"/>
      <c r="GB13" s="632"/>
      <c r="GC13" s="632"/>
      <c r="GD13" s="632"/>
      <c r="GE13" s="632"/>
      <c r="GF13" s="632"/>
      <c r="GG13" s="632"/>
      <c r="GH13" s="632"/>
      <c r="GI13" s="632"/>
      <c r="GJ13" s="632"/>
      <c r="GK13" s="632"/>
      <c r="GL13" s="632"/>
      <c r="GM13" s="632"/>
      <c r="GN13" s="632"/>
      <c r="GO13" s="632"/>
      <c r="GP13" s="632"/>
      <c r="GQ13" s="632"/>
      <c r="GR13" s="632"/>
      <c r="GS13" s="632"/>
      <c r="GT13" s="632"/>
      <c r="GU13" s="632"/>
      <c r="GV13" s="632"/>
      <c r="GW13" s="632"/>
      <c r="GX13" s="632"/>
      <c r="GY13" s="632"/>
      <c r="GZ13" s="632"/>
      <c r="HA13" s="632"/>
      <c r="HB13" s="632"/>
      <c r="HC13" s="632"/>
      <c r="HD13" s="632"/>
      <c r="HE13" s="632"/>
      <c r="HF13" s="632"/>
      <c r="HG13" s="632"/>
      <c r="HH13" s="632"/>
      <c r="HI13" s="632"/>
      <c r="HJ13" s="632"/>
      <c r="HK13" s="632"/>
      <c r="HL13" s="632"/>
      <c r="HM13" s="632"/>
      <c r="HN13" s="632"/>
      <c r="HO13" s="632"/>
      <c r="HP13" s="632"/>
      <c r="HQ13" s="632"/>
      <c r="HR13" s="632"/>
      <c r="HS13" s="632"/>
      <c r="HT13" s="632"/>
      <c r="HU13" s="632"/>
      <c r="HV13" s="632"/>
      <c r="HW13" s="632"/>
      <c r="HX13" s="632"/>
      <c r="HY13" s="632"/>
      <c r="HZ13" s="632"/>
      <c r="IA13" s="632"/>
      <c r="IB13" s="632"/>
      <c r="IC13" s="632"/>
      <c r="ID13" s="632"/>
      <c r="IE13" s="632"/>
      <c r="IF13" s="632"/>
      <c r="IG13" s="632"/>
      <c r="IH13" s="632"/>
      <c r="II13" s="632"/>
      <c r="IJ13" s="632"/>
      <c r="IK13" s="632"/>
      <c r="IL13" s="632"/>
      <c r="IM13" s="632"/>
      <c r="IN13" s="632"/>
      <c r="IO13" s="632"/>
      <c r="IP13" s="632"/>
      <c r="IQ13" s="632"/>
      <c r="IR13" s="632"/>
      <c r="IS13" s="632"/>
    </row>
    <row r="14" spans="1:253" ht="39.950000000000003" customHeight="1">
      <c r="A14" s="218">
        <v>2023</v>
      </c>
      <c r="B14" s="702">
        <f>SUM(C14:D14)</f>
        <v>160801</v>
      </c>
      <c r="C14" s="702">
        <f>G14+J14+M14+Q14+T14+W14</f>
        <v>72823</v>
      </c>
      <c r="D14" s="702">
        <f>H14+K14+N14+R14+U14+X14</f>
        <v>87978</v>
      </c>
      <c r="E14" s="702">
        <f>SUM(F14,I14,L14,P14,S14,V14)</f>
        <v>160801</v>
      </c>
      <c r="F14" s="703">
        <f>G14+H14</f>
        <v>27521</v>
      </c>
      <c r="G14" s="723">
        <v>13469</v>
      </c>
      <c r="H14" s="723">
        <v>14052</v>
      </c>
      <c r="I14" s="703">
        <f>J14+K14</f>
        <v>65513</v>
      </c>
      <c r="J14" s="723">
        <v>31049</v>
      </c>
      <c r="K14" s="723">
        <v>34464</v>
      </c>
      <c r="L14" s="703">
        <f>M14+N14</f>
        <v>18145</v>
      </c>
      <c r="M14" s="723">
        <v>8894</v>
      </c>
      <c r="N14" s="723">
        <v>9251</v>
      </c>
      <c r="O14" s="704"/>
      <c r="P14" s="703">
        <f>Q14+R14</f>
        <v>17906</v>
      </c>
      <c r="Q14" s="723">
        <v>6015</v>
      </c>
      <c r="R14" s="723">
        <v>11891</v>
      </c>
      <c r="S14" s="703">
        <f>T14+U14</f>
        <v>16648</v>
      </c>
      <c r="T14" s="723">
        <v>6386</v>
      </c>
      <c r="U14" s="723">
        <v>10262</v>
      </c>
      <c r="V14" s="703">
        <f>W14+X14</f>
        <v>15068</v>
      </c>
      <c r="W14" s="723">
        <v>7010</v>
      </c>
      <c r="X14" s="723">
        <v>8058</v>
      </c>
      <c r="Y14" s="104">
        <v>2023</v>
      </c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219"/>
      <c r="BN14" s="219"/>
      <c r="BO14" s="219"/>
      <c r="BP14" s="219"/>
      <c r="BQ14" s="219"/>
      <c r="BR14" s="219"/>
      <c r="BS14" s="219"/>
      <c r="BT14" s="219"/>
      <c r="BU14" s="219"/>
      <c r="BV14" s="219"/>
      <c r="BW14" s="219"/>
      <c r="BX14" s="219"/>
      <c r="BY14" s="219"/>
      <c r="BZ14" s="219"/>
      <c r="CA14" s="219"/>
      <c r="CB14" s="219"/>
      <c r="CC14" s="219"/>
      <c r="CD14" s="219"/>
      <c r="CE14" s="219"/>
      <c r="CF14" s="219"/>
      <c r="CG14" s="219"/>
      <c r="CH14" s="219"/>
      <c r="CI14" s="219"/>
      <c r="CJ14" s="219"/>
      <c r="CK14" s="219"/>
      <c r="CL14" s="219"/>
      <c r="CM14" s="219"/>
      <c r="CN14" s="219"/>
      <c r="CO14" s="219"/>
      <c r="CP14" s="219"/>
      <c r="CQ14" s="219"/>
      <c r="CR14" s="219"/>
      <c r="CS14" s="219"/>
      <c r="CT14" s="219"/>
      <c r="CU14" s="219"/>
      <c r="CV14" s="219"/>
      <c r="CW14" s="219"/>
      <c r="CX14" s="219"/>
      <c r="CY14" s="219"/>
      <c r="CZ14" s="219"/>
      <c r="DA14" s="219"/>
      <c r="DB14" s="219"/>
      <c r="DC14" s="219"/>
      <c r="DD14" s="219"/>
      <c r="DE14" s="219"/>
      <c r="DF14" s="219"/>
      <c r="DG14" s="219"/>
      <c r="DH14" s="219"/>
      <c r="DI14" s="219"/>
      <c r="DJ14" s="219"/>
      <c r="DK14" s="219"/>
      <c r="DL14" s="219"/>
      <c r="DM14" s="219"/>
      <c r="DN14" s="219"/>
      <c r="DO14" s="219"/>
      <c r="DP14" s="219"/>
      <c r="DQ14" s="219"/>
      <c r="DR14" s="219"/>
      <c r="DS14" s="219"/>
      <c r="DT14" s="219"/>
      <c r="DU14" s="219"/>
      <c r="DV14" s="219"/>
      <c r="DW14" s="219"/>
      <c r="DX14" s="219"/>
      <c r="DY14" s="219"/>
      <c r="DZ14" s="219"/>
      <c r="EA14" s="219"/>
      <c r="EB14" s="219"/>
      <c r="EC14" s="219"/>
      <c r="ED14" s="219"/>
      <c r="EE14" s="219"/>
      <c r="EF14" s="219"/>
      <c r="EG14" s="219"/>
      <c r="EH14" s="219"/>
      <c r="EI14" s="219"/>
      <c r="EJ14" s="219"/>
      <c r="EK14" s="219"/>
      <c r="EL14" s="219"/>
      <c r="EM14" s="219"/>
      <c r="EN14" s="219"/>
      <c r="EO14" s="219"/>
      <c r="EP14" s="219"/>
      <c r="EQ14" s="219"/>
      <c r="ER14" s="219"/>
      <c r="ES14" s="219"/>
      <c r="ET14" s="219"/>
      <c r="EU14" s="219"/>
      <c r="EV14" s="219"/>
      <c r="EW14" s="219"/>
      <c r="EX14" s="219"/>
      <c r="EY14" s="219"/>
      <c r="EZ14" s="219"/>
      <c r="FA14" s="219"/>
      <c r="FB14" s="219"/>
      <c r="FC14" s="219"/>
      <c r="FD14" s="219"/>
      <c r="FE14" s="219"/>
      <c r="FF14" s="219"/>
      <c r="FG14" s="219"/>
      <c r="FH14" s="219"/>
      <c r="FI14" s="219"/>
      <c r="FJ14" s="219"/>
      <c r="FK14" s="219"/>
      <c r="FL14" s="219"/>
      <c r="FM14" s="219"/>
      <c r="FN14" s="219"/>
      <c r="FO14" s="219"/>
      <c r="FP14" s="219"/>
      <c r="FQ14" s="219"/>
      <c r="FR14" s="219"/>
      <c r="FS14" s="219"/>
      <c r="FT14" s="219"/>
      <c r="FU14" s="219"/>
      <c r="FV14" s="219"/>
      <c r="FW14" s="219"/>
      <c r="FX14" s="219"/>
      <c r="FY14" s="219"/>
      <c r="FZ14" s="219"/>
      <c r="GA14" s="219"/>
      <c r="GB14" s="219"/>
      <c r="GC14" s="219"/>
      <c r="GD14" s="219"/>
      <c r="GE14" s="219"/>
      <c r="GF14" s="219"/>
      <c r="GG14" s="219"/>
      <c r="GH14" s="219"/>
      <c r="GI14" s="219"/>
      <c r="GJ14" s="219"/>
      <c r="GK14" s="219"/>
      <c r="GL14" s="219"/>
      <c r="GM14" s="219"/>
      <c r="GN14" s="219"/>
      <c r="GO14" s="219"/>
      <c r="GP14" s="219"/>
      <c r="GQ14" s="219"/>
      <c r="GR14" s="219"/>
      <c r="GS14" s="219"/>
      <c r="GT14" s="219"/>
      <c r="GU14" s="219"/>
      <c r="GV14" s="219"/>
      <c r="GW14" s="219"/>
      <c r="GX14" s="219"/>
      <c r="GY14" s="219"/>
      <c r="GZ14" s="219"/>
      <c r="HA14" s="219"/>
      <c r="HB14" s="219"/>
      <c r="HC14" s="219"/>
      <c r="HD14" s="219"/>
      <c r="HE14" s="219"/>
      <c r="HF14" s="219"/>
      <c r="HG14" s="219"/>
      <c r="HH14" s="219"/>
      <c r="HI14" s="219"/>
      <c r="HJ14" s="219"/>
      <c r="HK14" s="219"/>
      <c r="HL14" s="219"/>
      <c r="HM14" s="219"/>
      <c r="HN14" s="219"/>
      <c r="HO14" s="219"/>
      <c r="HP14" s="219"/>
      <c r="HQ14" s="219"/>
      <c r="HR14" s="219"/>
      <c r="HS14" s="219"/>
      <c r="HT14" s="219"/>
      <c r="HU14" s="219"/>
      <c r="HV14" s="219"/>
      <c r="HW14" s="219"/>
      <c r="HX14" s="219"/>
      <c r="HY14" s="219"/>
      <c r="HZ14" s="219"/>
      <c r="IA14" s="219"/>
      <c r="IB14" s="219"/>
      <c r="IC14" s="219"/>
      <c r="ID14" s="219"/>
      <c r="IE14" s="219"/>
      <c r="IF14" s="219"/>
      <c r="IG14" s="219"/>
      <c r="IH14" s="219"/>
      <c r="II14" s="219"/>
      <c r="IJ14" s="219"/>
      <c r="IK14" s="219"/>
      <c r="IL14" s="219"/>
      <c r="IM14" s="219"/>
      <c r="IN14" s="219"/>
      <c r="IO14" s="219"/>
      <c r="IP14" s="219"/>
      <c r="IQ14" s="219"/>
      <c r="IR14" s="219"/>
      <c r="IS14" s="219"/>
    </row>
    <row r="15" spans="1:253" ht="6.75" customHeight="1" thickBot="1">
      <c r="A15" s="220"/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2"/>
      <c r="P15" s="221"/>
      <c r="Q15" s="221"/>
      <c r="R15" s="221"/>
      <c r="S15" s="221"/>
      <c r="T15" s="221"/>
      <c r="U15" s="221"/>
      <c r="V15" s="221"/>
      <c r="W15" s="221"/>
      <c r="X15" s="221"/>
      <c r="Y15" s="223"/>
    </row>
    <row r="16" spans="1:253" s="632" customFormat="1" ht="18.75" customHeight="1" thickTop="1">
      <c r="A16" s="75" t="s">
        <v>629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253"/>
      <c r="M16" s="253"/>
      <c r="N16" s="253"/>
      <c r="O16" s="648"/>
      <c r="P16" s="253" t="s">
        <v>630</v>
      </c>
      <c r="Q16" s="253"/>
      <c r="R16" s="253"/>
      <c r="S16" s="253"/>
      <c r="T16" s="649"/>
      <c r="U16" s="75"/>
      <c r="V16" s="75"/>
      <c r="W16" s="75"/>
      <c r="X16" s="75"/>
      <c r="Y16" s="75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</row>
    <row r="17" spans="1:25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</row>
    <row r="18" spans="1:25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</row>
    <row r="31" spans="1:253">
      <c r="C31" s="209" t="s">
        <v>382</v>
      </c>
    </row>
  </sheetData>
  <mergeCells count="15">
    <mergeCell ref="A3:N3"/>
    <mergeCell ref="P3:Y3"/>
    <mergeCell ref="A6:A8"/>
    <mergeCell ref="B6:D6"/>
    <mergeCell ref="E6:N6"/>
    <mergeCell ref="P6:X6"/>
    <mergeCell ref="Y6:Y8"/>
    <mergeCell ref="C7:C8"/>
    <mergeCell ref="D7:D8"/>
    <mergeCell ref="F7:H7"/>
    <mergeCell ref="I7:K7"/>
    <mergeCell ref="L7:N7"/>
    <mergeCell ref="P7:R7"/>
    <mergeCell ref="S7:U7"/>
    <mergeCell ref="V7:X7"/>
  </mergeCells>
  <phoneticPr fontId="2" type="noConversion"/>
  <pageMargins left="0.35433070866141736" right="0.27559055118110237" top="0.39370078740157483" bottom="0.39370078740157483" header="0.19685039370078741" footer="0.19685039370078741"/>
  <pageSetup paperSize="8" scale="7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"/>
  <sheetViews>
    <sheetView view="pageBreakPreview" zoomScaleNormal="100" workbookViewId="0"/>
  </sheetViews>
  <sheetFormatPr defaultRowHeight="11.25"/>
  <cols>
    <col min="1" max="1" width="9" style="23"/>
    <col min="2" max="2" width="11.75" style="23" customWidth="1"/>
    <col min="3" max="3" width="13.25" style="23" customWidth="1"/>
    <col min="4" max="4" width="12.625" style="23" customWidth="1"/>
    <col min="5" max="5" width="16.25" style="23" customWidth="1"/>
    <col min="6" max="7" width="16.75" style="23" customWidth="1"/>
    <col min="8" max="8" width="3.625" style="23" customWidth="1"/>
    <col min="9" max="9" width="9.375" style="23" customWidth="1"/>
    <col min="10" max="10" width="12.5" style="23" customWidth="1"/>
    <col min="11" max="11" width="9.25" style="23" customWidth="1"/>
    <col min="12" max="12" width="11.75" style="23" customWidth="1"/>
    <col min="13" max="13" width="8.25" style="23" customWidth="1"/>
    <col min="14" max="14" width="11.125" style="23" customWidth="1"/>
    <col min="15" max="15" width="7.5" style="23" customWidth="1"/>
    <col min="16" max="16" width="10.5" style="23" bestFit="1" customWidth="1"/>
    <col min="17" max="17" width="7.5" style="23" customWidth="1"/>
    <col min="18" max="18" width="9" style="23"/>
    <col min="19" max="19" width="14.375" style="23" customWidth="1"/>
    <col min="20" max="20" width="13.25" style="23" customWidth="1"/>
    <col min="21" max="22" width="16.625" style="23" customWidth="1"/>
    <col min="23" max="23" width="3.625" style="23" customWidth="1"/>
    <col min="24" max="29" width="11.75" style="23" customWidth="1"/>
    <col min="30" max="16384" width="9" style="23"/>
  </cols>
  <sheetData>
    <row r="1" spans="1:30" s="21" customFormat="1" ht="19.5" customHeight="1">
      <c r="A1" s="28" t="s">
        <v>384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29" t="s">
        <v>185</v>
      </c>
      <c r="R1" s="28" t="s">
        <v>384</v>
      </c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29" t="s">
        <v>186</v>
      </c>
    </row>
    <row r="2" spans="1:30" s="21" customFormat="1" ht="9.9499999999999993" customHeight="1">
      <c r="A2" s="28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7"/>
    </row>
    <row r="3" spans="1:30" s="569" customFormat="1" ht="30" customHeight="1">
      <c r="A3" s="751" t="s">
        <v>204</v>
      </c>
      <c r="B3" s="751"/>
      <c r="C3" s="751"/>
      <c r="D3" s="751"/>
      <c r="E3" s="751"/>
      <c r="F3" s="751"/>
      <c r="G3" s="751"/>
      <c r="H3" s="533"/>
      <c r="I3" s="755" t="s">
        <v>567</v>
      </c>
      <c r="J3" s="751"/>
      <c r="K3" s="751"/>
      <c r="L3" s="751"/>
      <c r="M3" s="751"/>
      <c r="N3" s="751"/>
      <c r="O3" s="751"/>
      <c r="P3" s="751"/>
      <c r="Q3" s="751"/>
      <c r="R3" s="533"/>
      <c r="S3" s="533"/>
      <c r="T3" s="533"/>
      <c r="U3" s="568" t="s">
        <v>54</v>
      </c>
      <c r="V3" s="568"/>
      <c r="W3" s="568"/>
      <c r="X3" s="568"/>
      <c r="Y3" s="568"/>
      <c r="Z3" s="568"/>
      <c r="AA3" s="568"/>
      <c r="AB3" s="568"/>
      <c r="AC3" s="568"/>
      <c r="AD3" s="568"/>
    </row>
    <row r="4" spans="1:30" s="572" customFormat="1" ht="12.75" customHeight="1">
      <c r="A4" s="570"/>
      <c r="B4" s="570"/>
      <c r="C4" s="570"/>
      <c r="D4" s="570"/>
      <c r="E4" s="570"/>
      <c r="F4" s="570"/>
      <c r="G4" s="570"/>
      <c r="H4" s="570"/>
      <c r="I4" s="570"/>
      <c r="J4" s="570"/>
      <c r="K4" s="570"/>
      <c r="L4" s="570"/>
      <c r="M4" s="570"/>
      <c r="N4" s="570"/>
      <c r="O4" s="570"/>
      <c r="P4" s="570"/>
      <c r="Q4" s="571"/>
      <c r="R4" s="570"/>
      <c r="S4" s="570"/>
      <c r="T4" s="570"/>
      <c r="U4" s="570"/>
      <c r="V4" s="570"/>
      <c r="W4" s="570"/>
      <c r="X4" s="570"/>
      <c r="Y4" s="570"/>
      <c r="Z4" s="570"/>
      <c r="AA4" s="570"/>
      <c r="AB4" s="570"/>
      <c r="AC4" s="570"/>
      <c r="AD4" s="571"/>
    </row>
    <row r="5" spans="1:30" s="574" customFormat="1" ht="21.75" customHeight="1" thickBot="1">
      <c r="A5" s="243" t="s">
        <v>101</v>
      </c>
      <c r="B5" s="573"/>
      <c r="C5" s="573"/>
      <c r="D5" s="573"/>
      <c r="E5" s="573"/>
      <c r="F5" s="573"/>
      <c r="G5" s="573"/>
      <c r="H5" s="571"/>
      <c r="I5" s="573"/>
      <c r="J5" s="573"/>
      <c r="K5" s="573"/>
      <c r="L5" s="573"/>
      <c r="M5" s="573"/>
      <c r="N5" s="573"/>
      <c r="O5" s="573"/>
      <c r="P5" s="573"/>
      <c r="Q5" s="231" t="s">
        <v>503</v>
      </c>
      <c r="R5" s="243" t="s">
        <v>101</v>
      </c>
      <c r="S5" s="570"/>
      <c r="T5" s="573"/>
      <c r="U5" s="573"/>
      <c r="V5" s="573"/>
      <c r="W5" s="571"/>
      <c r="X5" s="573"/>
      <c r="Y5" s="573"/>
      <c r="Z5" s="570"/>
      <c r="AA5" s="573"/>
      <c r="AB5" s="570"/>
      <c r="AC5" s="573"/>
      <c r="AD5" s="231" t="s">
        <v>503</v>
      </c>
    </row>
    <row r="6" spans="1:30" ht="19.5" customHeight="1" thickTop="1">
      <c r="A6" s="742" t="s">
        <v>488</v>
      </c>
      <c r="B6" s="735" t="s">
        <v>105</v>
      </c>
      <c r="C6" s="736"/>
      <c r="D6" s="758" t="s">
        <v>70</v>
      </c>
      <c r="E6" s="749"/>
      <c r="F6" s="749"/>
      <c r="G6" s="749"/>
      <c r="H6" s="225"/>
      <c r="I6" s="749" t="s">
        <v>173</v>
      </c>
      <c r="J6" s="749"/>
      <c r="K6" s="749"/>
      <c r="L6" s="749"/>
      <c r="M6" s="749"/>
      <c r="N6" s="749"/>
      <c r="O6" s="749"/>
      <c r="P6" s="750"/>
      <c r="Q6" s="752" t="s">
        <v>490</v>
      </c>
      <c r="R6" s="742" t="s">
        <v>488</v>
      </c>
      <c r="S6" s="523"/>
      <c r="T6" s="523"/>
      <c r="U6" s="749" t="s">
        <v>70</v>
      </c>
      <c r="V6" s="750"/>
      <c r="W6" s="50"/>
      <c r="X6" s="736" t="s">
        <v>408</v>
      </c>
      <c r="Y6" s="736"/>
      <c r="Z6" s="736"/>
      <c r="AA6" s="736"/>
      <c r="AB6" s="736"/>
      <c r="AC6" s="758"/>
      <c r="AD6" s="752" t="s">
        <v>490</v>
      </c>
    </row>
    <row r="7" spans="1:30" ht="22.5" customHeight="1">
      <c r="A7" s="743"/>
      <c r="B7" s="737"/>
      <c r="C7" s="738"/>
      <c r="D7" s="745" t="s">
        <v>77</v>
      </c>
      <c r="E7" s="746"/>
      <c r="F7" s="746"/>
      <c r="G7" s="746"/>
      <c r="H7" s="225"/>
      <c r="I7" s="746" t="s">
        <v>77</v>
      </c>
      <c r="J7" s="746"/>
      <c r="K7" s="746"/>
      <c r="L7" s="746"/>
      <c r="M7" s="746"/>
      <c r="N7" s="746"/>
      <c r="O7" s="746"/>
      <c r="P7" s="739"/>
      <c r="Q7" s="753"/>
      <c r="R7" s="743"/>
      <c r="S7" s="747" t="s">
        <v>2</v>
      </c>
      <c r="T7" s="748"/>
      <c r="U7" s="747" t="s">
        <v>69</v>
      </c>
      <c r="V7" s="748"/>
      <c r="W7" s="225"/>
      <c r="X7" s="747" t="s">
        <v>1</v>
      </c>
      <c r="Y7" s="748"/>
      <c r="Z7" s="747" t="s">
        <v>497</v>
      </c>
      <c r="AA7" s="748"/>
      <c r="AB7" s="747" t="s">
        <v>498</v>
      </c>
      <c r="AC7" s="748"/>
      <c r="AD7" s="762"/>
    </row>
    <row r="8" spans="1:30" ht="61.5" customHeight="1">
      <c r="A8" s="743"/>
      <c r="B8" s="739"/>
      <c r="C8" s="740"/>
      <c r="D8" s="745" t="s">
        <v>78</v>
      </c>
      <c r="E8" s="739"/>
      <c r="F8" s="745" t="s">
        <v>79</v>
      </c>
      <c r="G8" s="739"/>
      <c r="H8" s="225"/>
      <c r="I8" s="756" t="s">
        <v>179</v>
      </c>
      <c r="J8" s="757"/>
      <c r="K8" s="756" t="s">
        <v>146</v>
      </c>
      <c r="L8" s="757"/>
      <c r="M8" s="759" t="s">
        <v>174</v>
      </c>
      <c r="N8" s="739"/>
      <c r="O8" s="759" t="s">
        <v>409</v>
      </c>
      <c r="P8" s="739"/>
      <c r="Q8" s="753"/>
      <c r="R8" s="743"/>
      <c r="S8" s="738" t="s">
        <v>410</v>
      </c>
      <c r="T8" s="738"/>
      <c r="U8" s="741" t="s">
        <v>411</v>
      </c>
      <c r="V8" s="744"/>
      <c r="W8" s="225"/>
      <c r="X8" s="763" t="s">
        <v>412</v>
      </c>
      <c r="Y8" s="738"/>
      <c r="Z8" s="738" t="s">
        <v>496</v>
      </c>
      <c r="AA8" s="738"/>
      <c r="AB8" s="738" t="s">
        <v>391</v>
      </c>
      <c r="AC8" s="741"/>
      <c r="AD8" s="762"/>
    </row>
    <row r="9" spans="1:30" ht="20.25" customHeight="1">
      <c r="A9" s="743"/>
      <c r="B9" s="525" t="s">
        <v>59</v>
      </c>
      <c r="C9" s="51" t="s">
        <v>57</v>
      </c>
      <c r="D9" s="525" t="s">
        <v>59</v>
      </c>
      <c r="E9" s="51" t="s">
        <v>57</v>
      </c>
      <c r="F9" s="51" t="s">
        <v>59</v>
      </c>
      <c r="G9" s="51" t="s">
        <v>57</v>
      </c>
      <c r="H9" s="225"/>
      <c r="I9" s="51" t="s">
        <v>59</v>
      </c>
      <c r="J9" s="51" t="s">
        <v>57</v>
      </c>
      <c r="K9" s="525" t="s">
        <v>59</v>
      </c>
      <c r="L9" s="51" t="s">
        <v>57</v>
      </c>
      <c r="M9" s="525" t="s">
        <v>59</v>
      </c>
      <c r="N9" s="51" t="s">
        <v>57</v>
      </c>
      <c r="O9" s="525" t="s">
        <v>59</v>
      </c>
      <c r="P9" s="51" t="s">
        <v>57</v>
      </c>
      <c r="Q9" s="753"/>
      <c r="R9" s="743"/>
      <c r="S9" s="525" t="s">
        <v>59</v>
      </c>
      <c r="T9" s="51" t="s">
        <v>57</v>
      </c>
      <c r="U9" s="51" t="s">
        <v>59</v>
      </c>
      <c r="V9" s="51" t="s">
        <v>57</v>
      </c>
      <c r="W9" s="226"/>
      <c r="X9" s="51" t="s">
        <v>59</v>
      </c>
      <c r="Y9" s="51" t="s">
        <v>57</v>
      </c>
      <c r="Z9" s="525" t="s">
        <v>59</v>
      </c>
      <c r="AA9" s="51" t="s">
        <v>57</v>
      </c>
      <c r="AB9" s="525" t="s">
        <v>59</v>
      </c>
      <c r="AC9" s="524" t="s">
        <v>57</v>
      </c>
      <c r="AD9" s="762"/>
    </row>
    <row r="10" spans="1:30" ht="20.25" customHeight="1">
      <c r="A10" s="744"/>
      <c r="B10" s="52" t="s">
        <v>413</v>
      </c>
      <c r="C10" s="521" t="s">
        <v>58</v>
      </c>
      <c r="D10" s="52" t="s">
        <v>413</v>
      </c>
      <c r="E10" s="521" t="s">
        <v>58</v>
      </c>
      <c r="F10" s="53" t="s">
        <v>413</v>
      </c>
      <c r="G10" s="521" t="s">
        <v>58</v>
      </c>
      <c r="H10" s="225"/>
      <c r="I10" s="53" t="s">
        <v>413</v>
      </c>
      <c r="J10" s="521" t="s">
        <v>58</v>
      </c>
      <c r="K10" s="52" t="s">
        <v>413</v>
      </c>
      <c r="L10" s="521" t="s">
        <v>58</v>
      </c>
      <c r="M10" s="52" t="s">
        <v>413</v>
      </c>
      <c r="N10" s="521" t="s">
        <v>58</v>
      </c>
      <c r="O10" s="52" t="s">
        <v>413</v>
      </c>
      <c r="P10" s="521" t="s">
        <v>58</v>
      </c>
      <c r="Q10" s="754"/>
      <c r="R10" s="744"/>
      <c r="S10" s="52" t="s">
        <v>413</v>
      </c>
      <c r="T10" s="521" t="s">
        <v>58</v>
      </c>
      <c r="U10" s="53" t="s">
        <v>413</v>
      </c>
      <c r="V10" s="521" t="s">
        <v>58</v>
      </c>
      <c r="W10" s="226"/>
      <c r="X10" s="53" t="s">
        <v>413</v>
      </c>
      <c r="Y10" s="521" t="s">
        <v>58</v>
      </c>
      <c r="Z10" s="52" t="s">
        <v>413</v>
      </c>
      <c r="AA10" s="521" t="s">
        <v>58</v>
      </c>
      <c r="AB10" s="52" t="s">
        <v>413</v>
      </c>
      <c r="AC10" s="522" t="s">
        <v>58</v>
      </c>
      <c r="AD10" s="741"/>
    </row>
    <row r="11" spans="1:30" ht="4.5" customHeight="1">
      <c r="A11" s="54"/>
      <c r="B11" s="55"/>
      <c r="C11" s="55"/>
      <c r="D11" s="55"/>
      <c r="E11" s="55"/>
      <c r="F11" s="56"/>
      <c r="G11" s="56"/>
      <c r="H11" s="225"/>
      <c r="I11" s="56"/>
      <c r="J11" s="56"/>
      <c r="K11" s="56"/>
      <c r="L11" s="56"/>
      <c r="M11" s="56"/>
      <c r="N11" s="56"/>
      <c r="O11" s="56"/>
      <c r="P11" s="56"/>
      <c r="Q11" s="526"/>
      <c r="R11" s="54"/>
      <c r="S11" s="56"/>
      <c r="T11" s="56"/>
      <c r="U11" s="56"/>
      <c r="V11" s="56"/>
      <c r="W11" s="225"/>
      <c r="X11" s="56"/>
      <c r="Y11" s="56"/>
      <c r="Z11" s="56"/>
      <c r="AA11" s="56"/>
      <c r="AB11" s="56"/>
      <c r="AC11" s="56"/>
      <c r="AD11" s="526"/>
    </row>
    <row r="12" spans="1:30" ht="45" customHeight="1">
      <c r="A12" s="138">
        <v>2019</v>
      </c>
      <c r="B12" s="139">
        <v>46630</v>
      </c>
      <c r="C12" s="139">
        <v>202548905</v>
      </c>
      <c r="D12" s="139">
        <v>43708</v>
      </c>
      <c r="E12" s="139">
        <v>187434177</v>
      </c>
      <c r="F12" s="139">
        <v>10662</v>
      </c>
      <c r="G12" s="139">
        <v>27177331</v>
      </c>
      <c r="H12" s="139"/>
      <c r="I12" s="139">
        <v>4083</v>
      </c>
      <c r="J12" s="139">
        <v>37296236</v>
      </c>
      <c r="K12" s="139">
        <v>14093</v>
      </c>
      <c r="L12" s="139">
        <v>61082589</v>
      </c>
      <c r="M12" s="139">
        <v>6141</v>
      </c>
      <c r="N12" s="139">
        <v>35846118</v>
      </c>
      <c r="O12" s="139">
        <v>340</v>
      </c>
      <c r="P12" s="139">
        <v>672172</v>
      </c>
      <c r="Q12" s="140">
        <v>2019</v>
      </c>
      <c r="R12" s="138">
        <v>2019</v>
      </c>
      <c r="S12" s="139">
        <v>878</v>
      </c>
      <c r="T12" s="139">
        <v>4293356</v>
      </c>
      <c r="U12" s="139">
        <v>7511</v>
      </c>
      <c r="V12" s="139">
        <v>21066375</v>
      </c>
      <c r="W12" s="141"/>
      <c r="X12" s="139">
        <v>36</v>
      </c>
      <c r="Y12" s="139">
        <v>546675</v>
      </c>
      <c r="Z12" s="139">
        <v>2617</v>
      </c>
      <c r="AA12" s="139">
        <v>13918975</v>
      </c>
      <c r="AB12" s="139">
        <v>269</v>
      </c>
      <c r="AC12" s="139">
        <v>649078</v>
      </c>
      <c r="AD12" s="140">
        <v>2019</v>
      </c>
    </row>
    <row r="13" spans="1:30" ht="45" customHeight="1">
      <c r="A13" s="138">
        <v>2020</v>
      </c>
      <c r="B13" s="139">
        <v>50869</v>
      </c>
      <c r="C13" s="139">
        <v>230603308</v>
      </c>
      <c r="D13" s="139">
        <v>48349</v>
      </c>
      <c r="E13" s="139">
        <v>218142644</v>
      </c>
      <c r="F13" s="139">
        <v>10488</v>
      </c>
      <c r="G13" s="139">
        <v>26830052</v>
      </c>
      <c r="H13" s="139"/>
      <c r="I13" s="139">
        <v>5448</v>
      </c>
      <c r="J13" s="139">
        <v>51698737</v>
      </c>
      <c r="K13" s="139">
        <v>16347</v>
      </c>
      <c r="L13" s="139">
        <v>71054398</v>
      </c>
      <c r="M13" s="139">
        <v>6660</v>
      </c>
      <c r="N13" s="139">
        <v>40391375</v>
      </c>
      <c r="O13" s="139">
        <v>425</v>
      </c>
      <c r="P13" s="139">
        <v>886145</v>
      </c>
      <c r="Q13" s="140">
        <v>2020</v>
      </c>
      <c r="R13" s="138">
        <v>2020</v>
      </c>
      <c r="S13" s="139">
        <v>928</v>
      </c>
      <c r="T13" s="139">
        <v>4583048</v>
      </c>
      <c r="U13" s="139">
        <v>8053</v>
      </c>
      <c r="V13" s="139">
        <v>22698889</v>
      </c>
      <c r="W13" s="141"/>
      <c r="X13" s="139">
        <v>24</v>
      </c>
      <c r="Y13" s="139">
        <v>420564</v>
      </c>
      <c r="Z13" s="139">
        <v>2208</v>
      </c>
      <c r="AA13" s="139">
        <v>11335654</v>
      </c>
      <c r="AB13" s="139">
        <v>288</v>
      </c>
      <c r="AC13" s="139">
        <v>704446</v>
      </c>
      <c r="AD13" s="140">
        <v>2020</v>
      </c>
    </row>
    <row r="14" spans="1:30" ht="45" customHeight="1">
      <c r="A14" s="227">
        <v>2021</v>
      </c>
      <c r="B14" s="139">
        <v>56259</v>
      </c>
      <c r="C14" s="139">
        <v>268799009</v>
      </c>
      <c r="D14" s="139">
        <v>44072</v>
      </c>
      <c r="E14" s="139">
        <v>225766958</v>
      </c>
      <c r="F14" s="57">
        <v>10299</v>
      </c>
      <c r="G14" s="57">
        <v>26450280</v>
      </c>
      <c r="H14" s="229"/>
      <c r="I14" s="57">
        <v>7277</v>
      </c>
      <c r="J14" s="57">
        <v>71128065</v>
      </c>
      <c r="K14" s="57">
        <v>18850</v>
      </c>
      <c r="L14" s="57">
        <v>82564594</v>
      </c>
      <c r="M14" s="57">
        <v>7114</v>
      </c>
      <c r="N14" s="57">
        <v>44402089</v>
      </c>
      <c r="O14" s="57">
        <v>532</v>
      </c>
      <c r="P14" s="57">
        <v>1221930</v>
      </c>
      <c r="Q14" s="230">
        <v>2021</v>
      </c>
      <c r="R14" s="227">
        <v>2021</v>
      </c>
      <c r="S14" s="228">
        <v>954</v>
      </c>
      <c r="T14" s="228">
        <v>4713194</v>
      </c>
      <c r="U14" s="228">
        <v>8606</v>
      </c>
      <c r="V14" s="228">
        <v>24689396</v>
      </c>
      <c r="W14" s="229"/>
      <c r="X14" s="57">
        <v>38</v>
      </c>
      <c r="Y14" s="57">
        <v>566296</v>
      </c>
      <c r="Z14" s="57">
        <v>2296</v>
      </c>
      <c r="AA14" s="57">
        <v>12244355</v>
      </c>
      <c r="AB14" s="57">
        <v>293</v>
      </c>
      <c r="AC14" s="57">
        <v>818809</v>
      </c>
      <c r="AD14" s="230">
        <v>2021</v>
      </c>
    </row>
    <row r="15" spans="1:30" ht="45" customHeight="1">
      <c r="A15" s="227">
        <v>2022</v>
      </c>
      <c r="B15" s="139">
        <v>63454</v>
      </c>
      <c r="C15" s="139">
        <v>325234990</v>
      </c>
      <c r="D15" s="139">
        <v>50145</v>
      </c>
      <c r="E15" s="139">
        <v>276489050</v>
      </c>
      <c r="F15" s="57">
        <v>10054</v>
      </c>
      <c r="G15" s="57">
        <v>26276092</v>
      </c>
      <c r="H15" s="229"/>
      <c r="I15" s="57">
        <v>9894</v>
      </c>
      <c r="J15" s="57">
        <v>101008834</v>
      </c>
      <c r="K15" s="57">
        <v>21864</v>
      </c>
      <c r="L15" s="57">
        <v>97836284</v>
      </c>
      <c r="M15" s="57">
        <v>7641</v>
      </c>
      <c r="N15" s="57">
        <v>49680643</v>
      </c>
      <c r="O15" s="57">
        <v>692</v>
      </c>
      <c r="P15" s="57">
        <v>1687196</v>
      </c>
      <c r="Q15" s="230">
        <v>2022</v>
      </c>
      <c r="R15" s="227">
        <v>2022</v>
      </c>
      <c r="S15" s="228">
        <v>945</v>
      </c>
      <c r="T15" s="228">
        <v>4933153</v>
      </c>
      <c r="U15" s="228">
        <v>9259</v>
      </c>
      <c r="V15" s="228">
        <v>27566824</v>
      </c>
      <c r="W15" s="229"/>
      <c r="X15" s="57">
        <v>46</v>
      </c>
      <c r="Y15" s="57">
        <v>767438</v>
      </c>
      <c r="Z15" s="57">
        <v>2621</v>
      </c>
      <c r="AA15" s="57">
        <v>14234402</v>
      </c>
      <c r="AB15" s="57">
        <v>438</v>
      </c>
      <c r="AC15" s="57">
        <v>1244123</v>
      </c>
      <c r="AD15" s="230">
        <v>2022</v>
      </c>
    </row>
    <row r="16" spans="1:30" s="24" customFormat="1" ht="45" customHeight="1">
      <c r="A16" s="58">
        <v>2023</v>
      </c>
      <c r="B16" s="59">
        <f>SUM(D16,,S16,U16,X16,Z16,AB16)</f>
        <v>65624</v>
      </c>
      <c r="C16" s="59">
        <f>E16+T16+V16+Y16+AA16+AC16</f>
        <v>381859268</v>
      </c>
      <c r="D16" s="59">
        <f>SUM(F16,I16,K16,M16,O16)</f>
        <v>51976</v>
      </c>
      <c r="E16" s="59">
        <f>SUM(G16,J16,L16,N16,P16)</f>
        <v>326649460</v>
      </c>
      <c r="F16" s="59">
        <v>9665</v>
      </c>
      <c r="G16" s="59">
        <v>26600533</v>
      </c>
      <c r="H16" s="59"/>
      <c r="I16" s="59">
        <v>10233</v>
      </c>
      <c r="J16" s="59">
        <v>125516343</v>
      </c>
      <c r="K16" s="59">
        <v>22549</v>
      </c>
      <c r="L16" s="59">
        <v>111419408</v>
      </c>
      <c r="M16" s="59">
        <v>8714</v>
      </c>
      <c r="N16" s="59">
        <v>60946045</v>
      </c>
      <c r="O16" s="59">
        <v>815</v>
      </c>
      <c r="P16" s="59">
        <v>2167131</v>
      </c>
      <c r="Q16" s="60">
        <v>2023</v>
      </c>
      <c r="R16" s="58">
        <v>2023</v>
      </c>
      <c r="S16" s="59">
        <v>923</v>
      </c>
      <c r="T16" s="59">
        <v>5056816</v>
      </c>
      <c r="U16" s="59">
        <v>9839</v>
      </c>
      <c r="V16" s="59">
        <v>31090628</v>
      </c>
      <c r="W16" s="61"/>
      <c r="X16" s="59">
        <v>47</v>
      </c>
      <c r="Y16" s="59">
        <v>805926</v>
      </c>
      <c r="Z16" s="59">
        <v>2419</v>
      </c>
      <c r="AA16" s="59">
        <v>17084501</v>
      </c>
      <c r="AB16" s="59">
        <v>420</v>
      </c>
      <c r="AC16" s="59">
        <v>1171937</v>
      </c>
      <c r="AD16" s="60">
        <v>2023</v>
      </c>
    </row>
    <row r="17" spans="1:30" ht="6.75" customHeight="1" thickBot="1">
      <c r="A17" s="62"/>
      <c r="B17" s="63"/>
      <c r="C17" s="64"/>
      <c r="D17" s="63"/>
      <c r="E17" s="64"/>
      <c r="F17" s="63"/>
      <c r="G17" s="63"/>
      <c r="H17" s="49"/>
      <c r="I17" s="63"/>
      <c r="J17" s="63"/>
      <c r="K17" s="63"/>
      <c r="L17" s="63"/>
      <c r="M17" s="63"/>
      <c r="N17" s="63"/>
      <c r="O17" s="63"/>
      <c r="P17" s="63"/>
      <c r="Q17" s="65"/>
      <c r="R17" s="62"/>
      <c r="S17" s="63"/>
      <c r="T17" s="63"/>
      <c r="U17" s="63"/>
      <c r="V17" s="63"/>
      <c r="W17" s="49"/>
      <c r="X17" s="63"/>
      <c r="Y17" s="63"/>
      <c r="Z17" s="63"/>
      <c r="AA17" s="63"/>
      <c r="AB17" s="63"/>
      <c r="AC17" s="63"/>
      <c r="AD17" s="65"/>
    </row>
    <row r="18" spans="1:30" ht="19.5" customHeight="1" thickTop="1">
      <c r="A18" s="46" t="s">
        <v>495</v>
      </c>
      <c r="B18" s="56"/>
      <c r="C18" s="56"/>
      <c r="D18" s="56"/>
      <c r="E18" s="56"/>
      <c r="F18" s="56"/>
      <c r="G18" s="56"/>
      <c r="H18" s="225"/>
      <c r="I18" s="46" t="s">
        <v>117</v>
      </c>
      <c r="J18" s="56"/>
      <c r="K18" s="56"/>
      <c r="L18" s="56"/>
      <c r="M18" s="56"/>
      <c r="N18" s="56"/>
      <c r="O18" s="56"/>
      <c r="P18" s="56"/>
      <c r="Q18" s="56"/>
      <c r="R18" s="46" t="s">
        <v>495</v>
      </c>
      <c r="S18" s="520"/>
      <c r="T18" s="520"/>
      <c r="U18" s="46" t="s">
        <v>10</v>
      </c>
      <c r="V18" s="48"/>
      <c r="W18" s="571"/>
      <c r="X18" s="46" t="s">
        <v>117</v>
      </c>
      <c r="Y18" s="48"/>
      <c r="Z18" s="48"/>
      <c r="AA18" s="48"/>
      <c r="AB18" s="48"/>
      <c r="AC18" s="48"/>
      <c r="AD18" s="48"/>
    </row>
    <row r="19" spans="1:30" ht="19.5" customHeight="1">
      <c r="A19" s="133" t="s">
        <v>197</v>
      </c>
      <c r="B19" s="56"/>
      <c r="C19" s="56"/>
      <c r="D19" s="56"/>
      <c r="E19" s="56"/>
      <c r="F19" s="56"/>
      <c r="G19" s="56"/>
      <c r="H19" s="49"/>
      <c r="I19" s="760" t="s">
        <v>414</v>
      </c>
      <c r="J19" s="760"/>
      <c r="K19" s="760"/>
      <c r="L19" s="760"/>
      <c r="M19" s="760"/>
      <c r="N19" s="760"/>
      <c r="O19" s="760"/>
      <c r="P19" s="760"/>
      <c r="Q19" s="760"/>
      <c r="R19" s="133" t="s">
        <v>197</v>
      </c>
      <c r="S19" s="48"/>
      <c r="T19" s="48"/>
      <c r="U19" s="133" t="s">
        <v>10</v>
      </c>
      <c r="V19" s="48"/>
      <c r="W19" s="68"/>
      <c r="X19" s="761" t="s">
        <v>415</v>
      </c>
      <c r="Y19" s="761"/>
      <c r="Z19" s="761"/>
      <c r="AA19" s="761"/>
      <c r="AB19" s="761"/>
      <c r="AC19" s="761"/>
      <c r="AD19" s="761"/>
    </row>
  </sheetData>
  <mergeCells count="31">
    <mergeCell ref="I19:Q19"/>
    <mergeCell ref="X19:AD19"/>
    <mergeCell ref="K8:L8"/>
    <mergeCell ref="O8:P8"/>
    <mergeCell ref="AD6:AD10"/>
    <mergeCell ref="X6:AC6"/>
    <mergeCell ref="Z7:AA7"/>
    <mergeCell ref="X7:Y7"/>
    <mergeCell ref="X8:Y8"/>
    <mergeCell ref="A6:A10"/>
    <mergeCell ref="U6:V6"/>
    <mergeCell ref="A3:G3"/>
    <mergeCell ref="Q6:Q10"/>
    <mergeCell ref="I6:P6"/>
    <mergeCell ref="I7:P7"/>
    <mergeCell ref="F8:G8"/>
    <mergeCell ref="U7:V7"/>
    <mergeCell ref="D8:E8"/>
    <mergeCell ref="S7:T7"/>
    <mergeCell ref="I3:Q3"/>
    <mergeCell ref="U8:V8"/>
    <mergeCell ref="I8:J8"/>
    <mergeCell ref="D6:G6"/>
    <mergeCell ref="M8:N8"/>
    <mergeCell ref="S8:T8"/>
    <mergeCell ref="B6:C8"/>
    <mergeCell ref="AB8:AC8"/>
    <mergeCell ref="R6:R10"/>
    <mergeCell ref="Z8:AA8"/>
    <mergeCell ref="D7:G7"/>
    <mergeCell ref="AB7:AC7"/>
  </mergeCells>
  <phoneticPr fontId="2" type="noConversion"/>
  <pageMargins left="0.39370078740157483" right="0.39370078740157483" top="0.51181102362204722" bottom="0.39370078740157483" header="0.19685039370078741" footer="0.19685039370078741"/>
  <pageSetup paperSize="8" scale="95" orientation="landscape" r:id="rId1"/>
  <headerFooter alignWithMargins="0"/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/>
  <dimension ref="A1:J88"/>
  <sheetViews>
    <sheetView view="pageBreakPreview" zoomScaleNormal="85" zoomScaleSheetLayoutView="100" workbookViewId="0">
      <selection activeCell="G55" sqref="G55"/>
    </sheetView>
  </sheetViews>
  <sheetFormatPr defaultRowHeight="11.25"/>
  <cols>
    <col min="1" max="1" width="12" style="1" customWidth="1"/>
    <col min="2" max="6" width="13.625" style="1" customWidth="1"/>
    <col min="7" max="7" width="2.875" style="1" customWidth="1"/>
    <col min="8" max="10" width="23.75" style="1" customWidth="1"/>
    <col min="11" max="16384" width="9" style="4"/>
  </cols>
  <sheetData>
    <row r="1" spans="1:10" ht="22.5" customHeight="1">
      <c r="A1" s="28" t="s">
        <v>383</v>
      </c>
      <c r="B1" s="28"/>
      <c r="C1" s="28"/>
      <c r="D1" s="28"/>
      <c r="E1" s="28"/>
      <c r="F1" s="28"/>
      <c r="G1" s="28"/>
      <c r="H1" s="28"/>
      <c r="I1" s="764" t="s">
        <v>187</v>
      </c>
      <c r="J1" s="764"/>
    </row>
    <row r="2" spans="1:10" s="5" customFormat="1" ht="29.25" customHeight="1">
      <c r="A2" s="765" t="s">
        <v>487</v>
      </c>
      <c r="B2" s="765"/>
      <c r="C2" s="765"/>
      <c r="D2" s="765"/>
      <c r="E2" s="765"/>
      <c r="F2" s="765"/>
      <c r="G2" s="71"/>
      <c r="H2" s="766" t="s">
        <v>416</v>
      </c>
      <c r="I2" s="766"/>
      <c r="J2" s="766"/>
    </row>
    <row r="3" spans="1:10" s="6" customFormat="1" ht="9.9499999999999993" customHeight="1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ht="15" customHeight="1" thickBot="1">
      <c r="A4" s="76" t="s">
        <v>504</v>
      </c>
      <c r="B4" s="77"/>
      <c r="C4" s="78"/>
      <c r="D4" s="78"/>
      <c r="E4" s="78"/>
      <c r="F4" s="31"/>
      <c r="G4" s="69"/>
      <c r="H4" s="31"/>
      <c r="I4" s="31"/>
      <c r="J4" s="32" t="s">
        <v>7</v>
      </c>
    </row>
    <row r="5" spans="1:10" s="142" customFormat="1" ht="19.5" customHeight="1" thickTop="1">
      <c r="A5" s="778" t="s">
        <v>125</v>
      </c>
      <c r="B5" s="767" t="s">
        <v>180</v>
      </c>
      <c r="C5" s="769" t="s">
        <v>565</v>
      </c>
      <c r="D5" s="770"/>
      <c r="E5" s="770"/>
      <c r="F5" s="771"/>
      <c r="G5" s="573"/>
      <c r="H5" s="33" t="s">
        <v>95</v>
      </c>
      <c r="I5" s="33" t="s">
        <v>96</v>
      </c>
      <c r="J5" s="772" t="s">
        <v>97</v>
      </c>
    </row>
    <row r="6" spans="1:10" ht="19.5" customHeight="1">
      <c r="A6" s="779"/>
      <c r="B6" s="768"/>
      <c r="C6" s="775" t="s">
        <v>417</v>
      </c>
      <c r="D6" s="776"/>
      <c r="E6" s="776"/>
      <c r="F6" s="777"/>
      <c r="G6" s="67"/>
      <c r="H6" s="73" t="s">
        <v>98</v>
      </c>
      <c r="I6" s="73" t="s">
        <v>122</v>
      </c>
      <c r="J6" s="773"/>
    </row>
    <row r="7" spans="1:10" ht="33.75" customHeight="1">
      <c r="A7" s="779"/>
      <c r="B7" s="72" t="s">
        <v>99</v>
      </c>
      <c r="C7" s="72" t="s">
        <v>99</v>
      </c>
      <c r="D7" s="781" t="s">
        <v>100</v>
      </c>
      <c r="E7" s="782"/>
      <c r="F7" s="783"/>
      <c r="G7" s="79"/>
      <c r="H7" s="72" t="s">
        <v>99</v>
      </c>
      <c r="I7" s="72" t="s">
        <v>99</v>
      </c>
      <c r="J7" s="773"/>
    </row>
    <row r="8" spans="1:10" ht="34.5" customHeight="1">
      <c r="A8" s="780"/>
      <c r="B8" s="80" t="s">
        <v>67</v>
      </c>
      <c r="C8" s="80" t="s">
        <v>67</v>
      </c>
      <c r="D8" s="73"/>
      <c r="E8" s="146" t="s">
        <v>118</v>
      </c>
      <c r="F8" s="147" t="s">
        <v>123</v>
      </c>
      <c r="G8" s="79"/>
      <c r="H8" s="80" t="s">
        <v>67</v>
      </c>
      <c r="I8" s="80" t="s">
        <v>67</v>
      </c>
      <c r="J8" s="774"/>
    </row>
    <row r="9" spans="1:10" ht="6.75" customHeight="1">
      <c r="A9" s="74"/>
      <c r="B9" s="81"/>
      <c r="C9" s="81"/>
      <c r="D9" s="81"/>
      <c r="E9" s="81"/>
      <c r="F9" s="67"/>
      <c r="G9" s="81"/>
      <c r="H9" s="81"/>
      <c r="I9" s="82"/>
      <c r="J9" s="83"/>
    </row>
    <row r="10" spans="1:10" s="20" customFormat="1" ht="15.75" customHeight="1">
      <c r="A10" s="84">
        <v>2019</v>
      </c>
      <c r="B10" s="143">
        <v>750</v>
      </c>
      <c r="C10" s="143">
        <v>2</v>
      </c>
      <c r="D10" s="143">
        <v>38</v>
      </c>
      <c r="E10" s="143">
        <v>14</v>
      </c>
      <c r="F10" s="143">
        <v>24</v>
      </c>
      <c r="G10" s="143"/>
      <c r="H10" s="143">
        <v>743</v>
      </c>
      <c r="I10" s="143">
        <v>5</v>
      </c>
      <c r="J10" s="86">
        <v>2019</v>
      </c>
    </row>
    <row r="11" spans="1:10" s="20" customFormat="1" ht="15.75" customHeight="1">
      <c r="A11" s="84">
        <v>2020</v>
      </c>
      <c r="B11" s="143">
        <v>749</v>
      </c>
      <c r="C11" s="143">
        <v>2</v>
      </c>
      <c r="D11" s="143">
        <v>37</v>
      </c>
      <c r="E11" s="143">
        <v>14</v>
      </c>
      <c r="F11" s="143">
        <v>23</v>
      </c>
      <c r="G11" s="143"/>
      <c r="H11" s="143">
        <v>742</v>
      </c>
      <c r="I11" s="143">
        <v>5</v>
      </c>
      <c r="J11" s="86">
        <v>2020</v>
      </c>
    </row>
    <row r="12" spans="1:10" s="20" customFormat="1" ht="15.75" customHeight="1">
      <c r="A12" s="84">
        <v>2021</v>
      </c>
      <c r="B12" s="90">
        <v>748</v>
      </c>
      <c r="C12" s="85">
        <v>2</v>
      </c>
      <c r="D12" s="85">
        <v>38</v>
      </c>
      <c r="E12" s="85">
        <v>11</v>
      </c>
      <c r="F12" s="85">
        <v>27</v>
      </c>
      <c r="G12" s="85"/>
      <c r="H12" s="85">
        <v>741</v>
      </c>
      <c r="I12" s="85">
        <v>5</v>
      </c>
      <c r="J12" s="86">
        <v>2021</v>
      </c>
    </row>
    <row r="13" spans="1:10" s="20" customFormat="1" ht="15.75" customHeight="1">
      <c r="A13" s="84">
        <v>2022</v>
      </c>
      <c r="B13" s="90">
        <v>754</v>
      </c>
      <c r="C13" s="85">
        <v>2</v>
      </c>
      <c r="D13" s="85">
        <v>37</v>
      </c>
      <c r="E13" s="85">
        <v>12</v>
      </c>
      <c r="F13" s="85">
        <v>25</v>
      </c>
      <c r="G13" s="85"/>
      <c r="H13" s="85">
        <v>747</v>
      </c>
      <c r="I13" s="85">
        <v>5</v>
      </c>
      <c r="J13" s="86">
        <v>2022</v>
      </c>
    </row>
    <row r="14" spans="1:10" s="11" customFormat="1" ht="15.75" customHeight="1">
      <c r="A14" s="87">
        <v>2023</v>
      </c>
      <c r="B14" s="88">
        <f>SUM(B15,B37)</f>
        <v>758</v>
      </c>
      <c r="C14" s="88">
        <f>SUM(C15,C37)</f>
        <v>2</v>
      </c>
      <c r="D14" s="88">
        <f>SUM(D15,D37)</f>
        <v>37</v>
      </c>
      <c r="E14" s="88">
        <f>SUM(E15,E37)</f>
        <v>10</v>
      </c>
      <c r="F14" s="88">
        <f>SUM(F15,F37)</f>
        <v>27</v>
      </c>
      <c r="G14" s="88"/>
      <c r="H14" s="88">
        <f>SUM(H15,H37)</f>
        <v>751</v>
      </c>
      <c r="I14" s="88">
        <f>SUM(I15,I37)</f>
        <v>5</v>
      </c>
      <c r="J14" s="44">
        <v>2023</v>
      </c>
    </row>
    <row r="15" spans="1:10" s="6" customFormat="1" ht="13.5" customHeight="1">
      <c r="A15" s="232" t="s">
        <v>80</v>
      </c>
      <c r="B15" s="89">
        <f>SUM(B16:B35)</f>
        <v>393</v>
      </c>
      <c r="C15" s="89">
        <f>SUM(C16:C35)</f>
        <v>1</v>
      </c>
      <c r="D15" s="89">
        <f>SUM(D16:D35)</f>
        <v>21</v>
      </c>
      <c r="E15" s="89">
        <f>SUM(E16:E35)</f>
        <v>6</v>
      </c>
      <c r="F15" s="89">
        <f>SUM(F16:F35)</f>
        <v>15</v>
      </c>
      <c r="G15" s="89"/>
      <c r="H15" s="89">
        <f>SUM(H16:H35)</f>
        <v>388</v>
      </c>
      <c r="I15" s="89">
        <f>SUM(I16:I35)</f>
        <v>4</v>
      </c>
      <c r="J15" s="107" t="s">
        <v>87</v>
      </c>
    </row>
    <row r="16" spans="1:10" ht="13.5" customHeight="1">
      <c r="A16" s="233" t="s">
        <v>50</v>
      </c>
      <c r="B16" s="90">
        <f>SUM(C16,H16,I16)</f>
        <v>42</v>
      </c>
      <c r="C16" s="91">
        <v>0</v>
      </c>
      <c r="D16" s="92">
        <f>SUM(E16:F16)</f>
        <v>0</v>
      </c>
      <c r="E16" s="91">
        <v>0</v>
      </c>
      <c r="F16" s="91">
        <v>0</v>
      </c>
      <c r="G16" s="91"/>
      <c r="H16" s="143">
        <v>42</v>
      </c>
      <c r="I16" s="92">
        <v>0</v>
      </c>
      <c r="J16" s="234" t="s">
        <v>53</v>
      </c>
    </row>
    <row r="17" spans="1:10" ht="13.5" customHeight="1">
      <c r="A17" s="233" t="s">
        <v>13</v>
      </c>
      <c r="B17" s="90">
        <f t="shared" ref="B17:B35" si="0">SUM(C17,H17,I17)</f>
        <v>25</v>
      </c>
      <c r="C17" s="91">
        <v>0</v>
      </c>
      <c r="D17" s="92">
        <f>SUM(E17:F17)</f>
        <v>0</v>
      </c>
      <c r="E17" s="91">
        <v>0</v>
      </c>
      <c r="F17" s="91">
        <v>0</v>
      </c>
      <c r="G17" s="91"/>
      <c r="H17" s="143">
        <v>25</v>
      </c>
      <c r="I17" s="92">
        <v>0</v>
      </c>
      <c r="J17" s="234" t="s">
        <v>33</v>
      </c>
    </row>
    <row r="18" spans="1:10" ht="13.5" customHeight="1">
      <c r="A18" s="233" t="s">
        <v>14</v>
      </c>
      <c r="B18" s="90">
        <f t="shared" si="0"/>
        <v>38</v>
      </c>
      <c r="C18" s="91">
        <v>0</v>
      </c>
      <c r="D18" s="92">
        <f t="shared" ref="D18:D53" si="1">SUM(E18:F18)</f>
        <v>0</v>
      </c>
      <c r="E18" s="91">
        <v>0</v>
      </c>
      <c r="F18" s="91">
        <v>0</v>
      </c>
      <c r="G18" s="91"/>
      <c r="H18" s="143">
        <v>37</v>
      </c>
      <c r="I18" s="92">
        <v>1</v>
      </c>
      <c r="J18" s="234" t="s">
        <v>52</v>
      </c>
    </row>
    <row r="19" spans="1:10" ht="13.5" customHeight="1">
      <c r="A19" s="233" t="s">
        <v>81</v>
      </c>
      <c r="B19" s="90">
        <f t="shared" si="0"/>
        <v>25</v>
      </c>
      <c r="C19" s="91">
        <v>0</v>
      </c>
      <c r="D19" s="92">
        <f t="shared" si="1"/>
        <v>0</v>
      </c>
      <c r="E19" s="91">
        <v>0</v>
      </c>
      <c r="F19" s="91">
        <v>0</v>
      </c>
      <c r="G19" s="91"/>
      <c r="H19" s="143">
        <v>25</v>
      </c>
      <c r="I19" s="92">
        <v>0</v>
      </c>
      <c r="J19" s="234" t="s">
        <v>34</v>
      </c>
    </row>
    <row r="20" spans="1:10" ht="13.5" customHeight="1">
      <c r="A20" s="712"/>
      <c r="B20" s="90"/>
      <c r="C20" s="91"/>
      <c r="D20" s="92"/>
      <c r="E20" s="91"/>
      <c r="F20" s="91"/>
      <c r="G20" s="91"/>
      <c r="H20" s="143"/>
      <c r="I20" s="92"/>
      <c r="J20" s="234"/>
    </row>
    <row r="21" spans="1:10" ht="13.5" customHeight="1">
      <c r="A21" s="233" t="s">
        <v>15</v>
      </c>
      <c r="B21" s="90">
        <f t="shared" si="0"/>
        <v>30</v>
      </c>
      <c r="C21" s="91">
        <v>0</v>
      </c>
      <c r="D21" s="92">
        <f t="shared" si="1"/>
        <v>0</v>
      </c>
      <c r="E21" s="91">
        <v>0</v>
      </c>
      <c r="F21" s="91">
        <v>0</v>
      </c>
      <c r="G21" s="91"/>
      <c r="H21" s="143">
        <v>30</v>
      </c>
      <c r="I21" s="92">
        <v>0</v>
      </c>
      <c r="J21" s="234" t="s">
        <v>35</v>
      </c>
    </row>
    <row r="22" spans="1:10" ht="13.5" customHeight="1">
      <c r="A22" s="233" t="s">
        <v>16</v>
      </c>
      <c r="B22" s="90">
        <f t="shared" si="0"/>
        <v>21</v>
      </c>
      <c r="C22" s="91">
        <v>0</v>
      </c>
      <c r="D22" s="92">
        <f t="shared" si="1"/>
        <v>0</v>
      </c>
      <c r="E22" s="91">
        <v>0</v>
      </c>
      <c r="F22" s="91">
        <v>0</v>
      </c>
      <c r="G22" s="91"/>
      <c r="H22" s="143">
        <v>21</v>
      </c>
      <c r="I22" s="92">
        <v>0</v>
      </c>
      <c r="J22" s="234" t="s">
        <v>36</v>
      </c>
    </row>
    <row r="23" spans="1:10" ht="13.5" customHeight="1">
      <c r="A23" s="233" t="s">
        <v>17</v>
      </c>
      <c r="B23" s="90">
        <f t="shared" si="0"/>
        <v>39</v>
      </c>
      <c r="C23" s="92">
        <v>1</v>
      </c>
      <c r="D23" s="92">
        <f t="shared" si="1"/>
        <v>21</v>
      </c>
      <c r="E23" s="92">
        <v>6</v>
      </c>
      <c r="F23" s="92">
        <v>15</v>
      </c>
      <c r="G23" s="91"/>
      <c r="H23" s="143">
        <v>37</v>
      </c>
      <c r="I23" s="91">
        <v>1</v>
      </c>
      <c r="J23" s="234" t="s">
        <v>37</v>
      </c>
    </row>
    <row r="24" spans="1:10" ht="13.5" customHeight="1">
      <c r="A24" s="233" t="s">
        <v>18</v>
      </c>
      <c r="B24" s="90">
        <f t="shared" si="0"/>
        <v>23</v>
      </c>
      <c r="C24" s="91">
        <v>0</v>
      </c>
      <c r="D24" s="92">
        <f t="shared" si="1"/>
        <v>0</v>
      </c>
      <c r="E24" s="91">
        <v>0</v>
      </c>
      <c r="F24" s="91">
        <v>0</v>
      </c>
      <c r="G24" s="91"/>
      <c r="H24" s="143">
        <v>23</v>
      </c>
      <c r="I24" s="91">
        <v>0</v>
      </c>
      <c r="J24" s="234" t="s">
        <v>38</v>
      </c>
    </row>
    <row r="25" spans="1:10" ht="13.5" customHeight="1">
      <c r="A25" s="712"/>
      <c r="B25" s="90"/>
      <c r="C25" s="91"/>
      <c r="D25" s="92"/>
      <c r="E25" s="91"/>
      <c r="F25" s="91"/>
      <c r="G25" s="91"/>
      <c r="H25" s="143"/>
      <c r="I25" s="91"/>
      <c r="J25" s="234"/>
    </row>
    <row r="26" spans="1:10" ht="13.5" customHeight="1">
      <c r="A26" s="233" t="s">
        <v>19</v>
      </c>
      <c r="B26" s="90">
        <f t="shared" si="0"/>
        <v>7</v>
      </c>
      <c r="C26" s="91">
        <v>0</v>
      </c>
      <c r="D26" s="92">
        <f t="shared" si="1"/>
        <v>0</v>
      </c>
      <c r="E26" s="91">
        <v>0</v>
      </c>
      <c r="F26" s="91">
        <v>0</v>
      </c>
      <c r="G26" s="91"/>
      <c r="H26" s="143">
        <v>7</v>
      </c>
      <c r="I26" s="91">
        <v>0</v>
      </c>
      <c r="J26" s="234" t="s">
        <v>39</v>
      </c>
    </row>
    <row r="27" spans="1:10" ht="13.5" customHeight="1">
      <c r="A27" s="233" t="s">
        <v>20</v>
      </c>
      <c r="B27" s="90">
        <f>SUM(C27,H27,I27)</f>
        <v>6</v>
      </c>
      <c r="C27" s="91">
        <v>0</v>
      </c>
      <c r="D27" s="92">
        <f t="shared" si="1"/>
        <v>0</v>
      </c>
      <c r="E27" s="91">
        <v>0</v>
      </c>
      <c r="F27" s="91">
        <v>0</v>
      </c>
      <c r="G27" s="91"/>
      <c r="H27" s="143">
        <v>5</v>
      </c>
      <c r="I27" s="91">
        <v>1</v>
      </c>
      <c r="J27" s="234" t="s">
        <v>40</v>
      </c>
    </row>
    <row r="28" spans="1:10" ht="13.5" customHeight="1">
      <c r="A28" s="233" t="s">
        <v>21</v>
      </c>
      <c r="B28" s="90">
        <f t="shared" si="0"/>
        <v>9</v>
      </c>
      <c r="C28" s="91">
        <v>0</v>
      </c>
      <c r="D28" s="92">
        <f t="shared" si="1"/>
        <v>0</v>
      </c>
      <c r="E28" s="91">
        <v>0</v>
      </c>
      <c r="F28" s="91">
        <v>0</v>
      </c>
      <c r="G28" s="91"/>
      <c r="H28" s="143">
        <v>9</v>
      </c>
      <c r="I28" s="91">
        <v>0</v>
      </c>
      <c r="J28" s="234" t="s">
        <v>41</v>
      </c>
    </row>
    <row r="29" spans="1:10" ht="13.5" customHeight="1">
      <c r="A29" s="233" t="s">
        <v>22</v>
      </c>
      <c r="B29" s="90">
        <f t="shared" si="0"/>
        <v>9</v>
      </c>
      <c r="C29" s="91">
        <v>0</v>
      </c>
      <c r="D29" s="92">
        <f t="shared" si="1"/>
        <v>0</v>
      </c>
      <c r="E29" s="91">
        <v>0</v>
      </c>
      <c r="F29" s="91">
        <v>0</v>
      </c>
      <c r="G29" s="91"/>
      <c r="H29" s="143">
        <v>8</v>
      </c>
      <c r="I29" s="92">
        <v>1</v>
      </c>
      <c r="J29" s="234" t="s">
        <v>42</v>
      </c>
    </row>
    <row r="30" spans="1:10" ht="13.5" customHeight="1">
      <c r="A30" s="712"/>
      <c r="B30" s="90"/>
      <c r="C30" s="91"/>
      <c r="D30" s="92"/>
      <c r="E30" s="91"/>
      <c r="F30" s="91"/>
      <c r="G30" s="91"/>
      <c r="H30" s="143"/>
      <c r="I30" s="92"/>
      <c r="J30" s="234"/>
    </row>
    <row r="31" spans="1:10" ht="13.5" customHeight="1">
      <c r="A31" s="233" t="s">
        <v>25</v>
      </c>
      <c r="B31" s="90">
        <f>SUM(C31,H31,I31)</f>
        <v>16</v>
      </c>
      <c r="C31" s="91">
        <v>0</v>
      </c>
      <c r="D31" s="92">
        <f t="shared" si="1"/>
        <v>0</v>
      </c>
      <c r="E31" s="91">
        <v>0</v>
      </c>
      <c r="F31" s="91">
        <v>0</v>
      </c>
      <c r="G31" s="91"/>
      <c r="H31" s="143">
        <v>16</v>
      </c>
      <c r="I31" s="92">
        <v>0</v>
      </c>
      <c r="J31" s="234" t="s">
        <v>45</v>
      </c>
    </row>
    <row r="32" spans="1:10" ht="13.5" customHeight="1">
      <c r="A32" s="233" t="s">
        <v>82</v>
      </c>
      <c r="B32" s="90">
        <f>SUM(C32,H32,I32)</f>
        <v>20</v>
      </c>
      <c r="C32" s="91">
        <v>0</v>
      </c>
      <c r="D32" s="92">
        <f t="shared" si="1"/>
        <v>0</v>
      </c>
      <c r="E32" s="91">
        <v>0</v>
      </c>
      <c r="F32" s="91">
        <v>0</v>
      </c>
      <c r="G32" s="91"/>
      <c r="H32" s="143">
        <v>20</v>
      </c>
      <c r="I32" s="92">
        <v>0</v>
      </c>
      <c r="J32" s="47" t="s">
        <v>88</v>
      </c>
    </row>
    <row r="33" spans="1:10" ht="13.5" customHeight="1">
      <c r="A33" s="233" t="s">
        <v>83</v>
      </c>
      <c r="B33" s="90">
        <f>SUM(C33,H33,I33)</f>
        <v>20</v>
      </c>
      <c r="C33" s="91">
        <v>0</v>
      </c>
      <c r="D33" s="92">
        <f t="shared" si="1"/>
        <v>0</v>
      </c>
      <c r="E33" s="91">
        <v>0</v>
      </c>
      <c r="F33" s="91">
        <v>0</v>
      </c>
      <c r="G33" s="91"/>
      <c r="H33" s="143">
        <v>20</v>
      </c>
      <c r="I33" s="92">
        <v>0</v>
      </c>
      <c r="J33" s="47" t="s">
        <v>89</v>
      </c>
    </row>
    <row r="34" spans="1:10" ht="13.5" customHeight="1">
      <c r="A34" s="233" t="s">
        <v>28</v>
      </c>
      <c r="B34" s="90">
        <f>SUM(C34,H34,I34)</f>
        <v>35</v>
      </c>
      <c r="C34" s="91">
        <v>0</v>
      </c>
      <c r="D34" s="92">
        <f t="shared" si="1"/>
        <v>0</v>
      </c>
      <c r="E34" s="91">
        <v>0</v>
      </c>
      <c r="F34" s="91">
        <v>0</v>
      </c>
      <c r="G34" s="91"/>
      <c r="H34" s="143">
        <v>35</v>
      </c>
      <c r="I34" s="92">
        <v>0</v>
      </c>
      <c r="J34" s="47" t="s">
        <v>600</v>
      </c>
    </row>
    <row r="35" spans="1:10" ht="13.5" customHeight="1">
      <c r="A35" s="233" t="s">
        <v>29</v>
      </c>
      <c r="B35" s="90">
        <f t="shared" si="0"/>
        <v>28</v>
      </c>
      <c r="C35" s="91">
        <v>0</v>
      </c>
      <c r="D35" s="92">
        <f t="shared" si="1"/>
        <v>0</v>
      </c>
      <c r="E35" s="91">
        <v>0</v>
      </c>
      <c r="F35" s="91">
        <v>0</v>
      </c>
      <c r="G35" s="91"/>
      <c r="H35" s="143">
        <v>28</v>
      </c>
      <c r="I35" s="91">
        <v>0</v>
      </c>
      <c r="J35" s="47" t="s">
        <v>48</v>
      </c>
    </row>
    <row r="36" spans="1:10" ht="13.5" customHeight="1">
      <c r="A36" s="712"/>
      <c r="B36" s="90"/>
      <c r="C36" s="91"/>
      <c r="D36" s="92"/>
      <c r="E36" s="91"/>
      <c r="F36" s="91"/>
      <c r="G36" s="91"/>
      <c r="H36" s="143"/>
      <c r="I36" s="91"/>
      <c r="J36" s="47"/>
    </row>
    <row r="37" spans="1:10" s="6" customFormat="1" ht="13.5" customHeight="1">
      <c r="A37" s="235" t="s">
        <v>147</v>
      </c>
      <c r="B37" s="89">
        <f>SUM(B38:B53)</f>
        <v>365</v>
      </c>
      <c r="C37" s="89">
        <f>SUM(C38:C53)</f>
        <v>1</v>
      </c>
      <c r="D37" s="89">
        <f>SUM(D38:D53)</f>
        <v>16</v>
      </c>
      <c r="E37" s="89">
        <f>SUM(E38:E53)</f>
        <v>4</v>
      </c>
      <c r="F37" s="89">
        <f>SUM(F38:F53)</f>
        <v>12</v>
      </c>
      <c r="G37" s="89"/>
      <c r="H37" s="89">
        <f>SUM(H38:H53)</f>
        <v>363</v>
      </c>
      <c r="I37" s="89">
        <f>SUM(I38:I53)</f>
        <v>1</v>
      </c>
      <c r="J37" s="107" t="s">
        <v>154</v>
      </c>
    </row>
    <row r="38" spans="1:10" ht="13.5" customHeight="1">
      <c r="A38" s="236" t="s">
        <v>148</v>
      </c>
      <c r="B38" s="90">
        <f t="shared" ref="B38:B53" si="2">SUM(C38,H38,I38)</f>
        <v>72</v>
      </c>
      <c r="C38" s="91">
        <v>0</v>
      </c>
      <c r="D38" s="92">
        <f t="shared" si="1"/>
        <v>0</v>
      </c>
      <c r="E38" s="91">
        <v>0</v>
      </c>
      <c r="F38" s="91">
        <v>0</v>
      </c>
      <c r="G38" s="91"/>
      <c r="H38" s="143">
        <v>71</v>
      </c>
      <c r="I38" s="91">
        <v>1</v>
      </c>
      <c r="J38" s="234" t="s">
        <v>30</v>
      </c>
    </row>
    <row r="39" spans="1:10" ht="13.5" customHeight="1">
      <c r="A39" s="236" t="s">
        <v>11</v>
      </c>
      <c r="B39" s="90">
        <f t="shared" si="2"/>
        <v>40</v>
      </c>
      <c r="C39" s="91">
        <v>0</v>
      </c>
      <c r="D39" s="92">
        <f t="shared" si="1"/>
        <v>0</v>
      </c>
      <c r="E39" s="91">
        <v>0</v>
      </c>
      <c r="F39" s="91">
        <v>0</v>
      </c>
      <c r="G39" s="91"/>
      <c r="H39" s="143">
        <v>40</v>
      </c>
      <c r="I39" s="92">
        <v>0</v>
      </c>
      <c r="J39" s="234" t="s">
        <v>31</v>
      </c>
    </row>
    <row r="40" spans="1:10" ht="13.5" customHeight="1">
      <c r="A40" s="236" t="s">
        <v>149</v>
      </c>
      <c r="B40" s="90">
        <f t="shared" si="2"/>
        <v>46</v>
      </c>
      <c r="C40" s="91">
        <v>0</v>
      </c>
      <c r="D40" s="92">
        <f t="shared" si="1"/>
        <v>0</v>
      </c>
      <c r="E40" s="91">
        <v>0</v>
      </c>
      <c r="F40" s="91">
        <v>0</v>
      </c>
      <c r="G40" s="91"/>
      <c r="H40" s="143">
        <v>46</v>
      </c>
      <c r="I40" s="92">
        <v>0</v>
      </c>
      <c r="J40" s="234" t="s">
        <v>51</v>
      </c>
    </row>
    <row r="41" spans="1:10" ht="13.5" customHeight="1">
      <c r="A41" s="236" t="s">
        <v>12</v>
      </c>
      <c r="B41" s="90">
        <f t="shared" si="2"/>
        <v>43</v>
      </c>
      <c r="C41" s="91">
        <v>0</v>
      </c>
      <c r="D41" s="92">
        <f t="shared" si="1"/>
        <v>0</v>
      </c>
      <c r="E41" s="91">
        <v>0</v>
      </c>
      <c r="F41" s="91">
        <v>0</v>
      </c>
      <c r="G41" s="91"/>
      <c r="H41" s="143">
        <v>43</v>
      </c>
      <c r="I41" s="92">
        <v>0</v>
      </c>
      <c r="J41" s="234" t="s">
        <v>32</v>
      </c>
    </row>
    <row r="42" spans="1:10" ht="13.5" customHeight="1">
      <c r="A42" s="236"/>
      <c r="B42" s="90"/>
      <c r="C42" s="91"/>
      <c r="D42" s="92"/>
      <c r="E42" s="91"/>
      <c r="F42" s="91"/>
      <c r="G42" s="91"/>
      <c r="H42" s="143"/>
      <c r="I42" s="92"/>
      <c r="J42" s="234"/>
    </row>
    <row r="43" spans="1:10" ht="13.5" customHeight="1">
      <c r="A43" s="236" t="s">
        <v>23</v>
      </c>
      <c r="B43" s="90">
        <f t="shared" si="2"/>
        <v>13</v>
      </c>
      <c r="C43" s="91">
        <v>0</v>
      </c>
      <c r="D43" s="92">
        <f t="shared" si="1"/>
        <v>0</v>
      </c>
      <c r="E43" s="91">
        <v>0</v>
      </c>
      <c r="F43" s="91">
        <v>0</v>
      </c>
      <c r="G43" s="91"/>
      <c r="H43" s="143">
        <v>13</v>
      </c>
      <c r="I43" s="92">
        <v>0</v>
      </c>
      <c r="J43" s="234" t="s">
        <v>43</v>
      </c>
    </row>
    <row r="44" spans="1:10" ht="13.5" customHeight="1">
      <c r="A44" s="236" t="s">
        <v>24</v>
      </c>
      <c r="B44" s="90">
        <f t="shared" si="2"/>
        <v>11</v>
      </c>
      <c r="C44" s="91">
        <v>0</v>
      </c>
      <c r="D44" s="92">
        <f t="shared" si="1"/>
        <v>0</v>
      </c>
      <c r="E44" s="91">
        <v>0</v>
      </c>
      <c r="F44" s="91">
        <v>0</v>
      </c>
      <c r="G44" s="91"/>
      <c r="H44" s="143">
        <v>11</v>
      </c>
      <c r="I44" s="92">
        <v>0</v>
      </c>
      <c r="J44" s="234" t="s">
        <v>44</v>
      </c>
    </row>
    <row r="45" spans="1:10" ht="13.5" customHeight="1">
      <c r="A45" s="236" t="s">
        <v>26</v>
      </c>
      <c r="B45" s="90">
        <f t="shared" si="2"/>
        <v>12</v>
      </c>
      <c r="C45" s="92">
        <v>1</v>
      </c>
      <c r="D45" s="92">
        <f t="shared" si="1"/>
        <v>16</v>
      </c>
      <c r="E45" s="92">
        <v>4</v>
      </c>
      <c r="F45" s="92">
        <v>12</v>
      </c>
      <c r="G45" s="91"/>
      <c r="H45" s="143">
        <v>11</v>
      </c>
      <c r="I45" s="92">
        <v>0</v>
      </c>
      <c r="J45" s="234" t="s">
        <v>46</v>
      </c>
    </row>
    <row r="46" spans="1:10" ht="13.5" customHeight="1">
      <c r="A46" s="236" t="s">
        <v>27</v>
      </c>
      <c r="B46" s="90">
        <f t="shared" si="2"/>
        <v>26</v>
      </c>
      <c r="C46" s="91">
        <v>0</v>
      </c>
      <c r="D46" s="92">
        <f t="shared" si="1"/>
        <v>0</v>
      </c>
      <c r="E46" s="91">
        <v>0</v>
      </c>
      <c r="F46" s="91">
        <v>0</v>
      </c>
      <c r="G46" s="91"/>
      <c r="H46" s="143">
        <v>26</v>
      </c>
      <c r="I46" s="92">
        <v>0</v>
      </c>
      <c r="J46" s="234" t="s">
        <v>47</v>
      </c>
    </row>
    <row r="47" spans="1:10" ht="13.5" customHeight="1">
      <c r="A47" s="236" t="s">
        <v>150</v>
      </c>
      <c r="B47" s="90">
        <f t="shared" si="2"/>
        <v>11</v>
      </c>
      <c r="C47" s="91">
        <v>0</v>
      </c>
      <c r="D47" s="92">
        <f t="shared" si="1"/>
        <v>0</v>
      </c>
      <c r="E47" s="91">
        <v>0</v>
      </c>
      <c r="F47" s="91">
        <v>0</v>
      </c>
      <c r="G47" s="91"/>
      <c r="H47" s="143">
        <v>11</v>
      </c>
      <c r="I47" s="92">
        <v>0</v>
      </c>
      <c r="J47" s="234" t="s">
        <v>155</v>
      </c>
    </row>
    <row r="48" spans="1:10" ht="13.5" customHeight="1">
      <c r="A48" s="236"/>
      <c r="B48" s="90"/>
      <c r="C48" s="91"/>
      <c r="D48" s="92"/>
      <c r="E48" s="91"/>
      <c r="F48" s="91"/>
      <c r="G48" s="91"/>
      <c r="H48" s="143"/>
      <c r="I48" s="92"/>
      <c r="J48" s="234"/>
    </row>
    <row r="49" spans="1:10" ht="13.5" customHeight="1">
      <c r="A49" s="236" t="s">
        <v>151</v>
      </c>
      <c r="B49" s="90">
        <f t="shared" si="2"/>
        <v>18</v>
      </c>
      <c r="C49" s="91">
        <v>0</v>
      </c>
      <c r="D49" s="92">
        <f t="shared" si="1"/>
        <v>0</v>
      </c>
      <c r="E49" s="91">
        <v>0</v>
      </c>
      <c r="F49" s="91">
        <v>0</v>
      </c>
      <c r="G49" s="91"/>
      <c r="H49" s="143">
        <v>18</v>
      </c>
      <c r="I49" s="92">
        <v>0</v>
      </c>
      <c r="J49" s="234" t="s">
        <v>156</v>
      </c>
    </row>
    <row r="50" spans="1:10" s="142" customFormat="1" ht="13.5" customHeight="1">
      <c r="A50" s="236" t="s">
        <v>499</v>
      </c>
      <c r="B50" s="90">
        <f>SUM(C50,H50,I50)</f>
        <v>10</v>
      </c>
      <c r="C50" s="91">
        <v>0</v>
      </c>
      <c r="D50" s="92">
        <f>SUM(E50:F50)</f>
        <v>0</v>
      </c>
      <c r="E50" s="91">
        <v>0</v>
      </c>
      <c r="F50" s="91">
        <v>0</v>
      </c>
      <c r="G50" s="91"/>
      <c r="H50" s="143">
        <v>10</v>
      </c>
      <c r="I50" s="92">
        <v>0</v>
      </c>
      <c r="J50" s="234" t="s">
        <v>501</v>
      </c>
    </row>
    <row r="51" spans="1:10" s="142" customFormat="1" ht="13.5" customHeight="1">
      <c r="A51" s="236" t="s">
        <v>500</v>
      </c>
      <c r="B51" s="90">
        <f t="shared" si="2"/>
        <v>12</v>
      </c>
      <c r="C51" s="91">
        <v>0</v>
      </c>
      <c r="D51" s="92">
        <f t="shared" si="1"/>
        <v>0</v>
      </c>
      <c r="E51" s="91">
        <v>0</v>
      </c>
      <c r="F51" s="91">
        <v>0</v>
      </c>
      <c r="G51" s="91"/>
      <c r="H51" s="143">
        <v>12</v>
      </c>
      <c r="I51" s="92">
        <v>0</v>
      </c>
      <c r="J51" s="234" t="s">
        <v>502</v>
      </c>
    </row>
    <row r="52" spans="1:10" s="142" customFormat="1" ht="13.5" customHeight="1">
      <c r="A52" s="236" t="s">
        <v>152</v>
      </c>
      <c r="B52" s="90">
        <f t="shared" si="2"/>
        <v>28</v>
      </c>
      <c r="C52" s="91">
        <v>0</v>
      </c>
      <c r="D52" s="92">
        <f t="shared" si="1"/>
        <v>0</v>
      </c>
      <c r="E52" s="91">
        <v>0</v>
      </c>
      <c r="F52" s="91">
        <v>0</v>
      </c>
      <c r="G52" s="91"/>
      <c r="H52" s="143">
        <v>28</v>
      </c>
      <c r="I52" s="92">
        <v>0</v>
      </c>
      <c r="J52" s="234" t="s">
        <v>157</v>
      </c>
    </row>
    <row r="53" spans="1:10" ht="13.5" customHeight="1">
      <c r="A53" s="236" t="s">
        <v>153</v>
      </c>
      <c r="B53" s="90">
        <f t="shared" si="2"/>
        <v>23</v>
      </c>
      <c r="C53" s="91">
        <v>0</v>
      </c>
      <c r="D53" s="92">
        <f t="shared" si="1"/>
        <v>0</v>
      </c>
      <c r="E53" s="91">
        <v>0</v>
      </c>
      <c r="F53" s="91">
        <v>0</v>
      </c>
      <c r="G53" s="91"/>
      <c r="H53" s="143">
        <v>23</v>
      </c>
      <c r="I53" s="92">
        <v>0</v>
      </c>
      <c r="J53" s="234" t="s">
        <v>158</v>
      </c>
    </row>
    <row r="54" spans="1:10" ht="5.25" customHeight="1" thickBot="1">
      <c r="A54" s="237"/>
      <c r="B54" s="238"/>
      <c r="C54" s="238"/>
      <c r="D54" s="238"/>
      <c r="E54" s="238"/>
      <c r="F54" s="238"/>
      <c r="G54" s="239"/>
      <c r="H54" s="240"/>
      <c r="I54" s="238" t="s">
        <v>54</v>
      </c>
      <c r="J54" s="241"/>
    </row>
    <row r="55" spans="1:10" s="20" customFormat="1" ht="16.5" customHeight="1" thickTop="1">
      <c r="A55" s="650" t="s">
        <v>619</v>
      </c>
      <c r="B55" s="253"/>
      <c r="C55" s="253"/>
      <c r="D55" s="253"/>
      <c r="E55" s="253"/>
      <c r="F55" s="647"/>
      <c r="G55" s="271"/>
      <c r="H55" s="648" t="s">
        <v>583</v>
      </c>
      <c r="I55" s="648"/>
      <c r="J55" s="648"/>
    </row>
    <row r="56" spans="1:10">
      <c r="F56" s="3"/>
      <c r="G56" s="3"/>
      <c r="H56" s="3"/>
    </row>
    <row r="57" spans="1:10">
      <c r="F57" s="3"/>
      <c r="G57" s="3"/>
      <c r="H57" s="3"/>
    </row>
    <row r="58" spans="1:10">
      <c r="F58" s="3"/>
      <c r="G58" s="3"/>
      <c r="H58" s="3"/>
    </row>
    <row r="59" spans="1:10">
      <c r="F59" s="3"/>
      <c r="G59" s="3"/>
      <c r="H59" s="3"/>
    </row>
    <row r="60" spans="1:10">
      <c r="F60" s="3"/>
      <c r="G60" s="3"/>
      <c r="H60" s="3"/>
    </row>
    <row r="61" spans="1:10">
      <c r="F61" s="3"/>
      <c r="G61" s="3"/>
      <c r="H61" s="3"/>
    </row>
    <row r="62" spans="1:10">
      <c r="F62" s="3"/>
      <c r="G62" s="3"/>
      <c r="H62" s="3"/>
    </row>
    <row r="63" spans="1:10">
      <c r="F63" s="3"/>
      <c r="G63" s="3"/>
      <c r="H63" s="3"/>
    </row>
    <row r="64" spans="1:10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</sheetData>
  <mergeCells count="9">
    <mergeCell ref="I1:J1"/>
    <mergeCell ref="A2:F2"/>
    <mergeCell ref="H2:J2"/>
    <mergeCell ref="B5:B6"/>
    <mergeCell ref="C5:F5"/>
    <mergeCell ref="J5:J8"/>
    <mergeCell ref="C6:F6"/>
    <mergeCell ref="A5:A8"/>
    <mergeCell ref="D7:F7"/>
  </mergeCells>
  <phoneticPr fontId="1" type="noConversion"/>
  <printOptions gridLinesSet="0"/>
  <pageMargins left="0.39370078740157483" right="0.39370078740157483" top="0.51181102362204722" bottom="0.39370078740157483" header="0.19685039370078741" footer="0.19685039370078741"/>
  <pageSetup paperSize="8" scale="95" orientation="landscape" horizontalDpi="4294967292" r:id="rId1"/>
  <headerFooter alignWithMargins="0"/>
  <ignoredErrors>
    <ignoredError sqref="B14:I1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9"/>
  <sheetViews>
    <sheetView view="pageBreakPreview" zoomScaleNormal="100" zoomScaleSheetLayoutView="100" workbookViewId="0">
      <selection activeCell="D9" sqref="D9"/>
    </sheetView>
  </sheetViews>
  <sheetFormatPr defaultColWidth="9.75" defaultRowHeight="11.25"/>
  <cols>
    <col min="1" max="9" width="9.75" style="9" customWidth="1"/>
    <col min="10" max="10" width="2.625" style="9" customWidth="1"/>
    <col min="11" max="18" width="9.75" style="9" customWidth="1"/>
    <col min="19" max="19" width="11.75" style="9" customWidth="1"/>
    <col min="20" max="20" width="2" style="9" customWidth="1"/>
    <col min="21" max="29" width="9.75" style="9" customWidth="1"/>
    <col min="30" max="30" width="3.625" style="9" customWidth="1"/>
    <col min="31" max="36" width="9.75" style="9" customWidth="1"/>
    <col min="37" max="37" width="11.75" style="9" customWidth="1"/>
    <col min="38" max="16384" width="9.75" style="10"/>
  </cols>
  <sheetData>
    <row r="1" spans="1:37" ht="21.75" customHeight="1">
      <c r="A1" s="75" t="s">
        <v>384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 t="s">
        <v>384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803" t="s">
        <v>184</v>
      </c>
      <c r="AI1" s="803"/>
      <c r="AJ1" s="803"/>
      <c r="AK1" s="803"/>
    </row>
    <row r="2" spans="1:37" s="13" customFormat="1" ht="32.25" customHeight="1">
      <c r="A2" s="804" t="s">
        <v>205</v>
      </c>
      <c r="B2" s="804"/>
      <c r="C2" s="804"/>
      <c r="D2" s="804"/>
      <c r="E2" s="804"/>
      <c r="F2" s="804"/>
      <c r="G2" s="804"/>
      <c r="H2" s="804"/>
      <c r="I2" s="804"/>
      <c r="J2" s="245"/>
      <c r="K2" s="804" t="s">
        <v>418</v>
      </c>
      <c r="L2" s="804"/>
      <c r="M2" s="804"/>
      <c r="N2" s="804"/>
      <c r="O2" s="804"/>
      <c r="P2" s="804"/>
      <c r="Q2" s="804"/>
      <c r="R2" s="804"/>
      <c r="S2" s="804"/>
      <c r="T2" s="246"/>
      <c r="U2" s="804" t="s">
        <v>205</v>
      </c>
      <c r="V2" s="804"/>
      <c r="W2" s="804"/>
      <c r="X2" s="804"/>
      <c r="Y2" s="804"/>
      <c r="Z2" s="804"/>
      <c r="AA2" s="804"/>
      <c r="AB2" s="804"/>
      <c r="AC2" s="804"/>
      <c r="AD2" s="245"/>
      <c r="AE2" s="804" t="s">
        <v>418</v>
      </c>
      <c r="AF2" s="804"/>
      <c r="AG2" s="804"/>
      <c r="AH2" s="804"/>
      <c r="AI2" s="804"/>
      <c r="AJ2" s="804"/>
      <c r="AK2" s="804"/>
    </row>
    <row r="3" spans="1:37" s="14" customFormat="1" ht="9.9499999999999993" customHeight="1">
      <c r="A3" s="247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8"/>
    </row>
    <row r="4" spans="1:37" ht="21" customHeight="1" thickBot="1">
      <c r="A4" s="249" t="s">
        <v>610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1" t="s">
        <v>611</v>
      </c>
      <c r="T4" s="250"/>
      <c r="U4" s="809" t="s">
        <v>612</v>
      </c>
      <c r="V4" s="809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2"/>
      <c r="AH4" s="253"/>
      <c r="AI4" s="253"/>
      <c r="AJ4" s="253"/>
      <c r="AK4" s="251" t="s">
        <v>611</v>
      </c>
    </row>
    <row r="5" spans="1:37" ht="17.25" customHeight="1" thickTop="1">
      <c r="A5" s="805" t="s">
        <v>138</v>
      </c>
      <c r="B5" s="785" t="s">
        <v>124</v>
      </c>
      <c r="C5" s="786"/>
      <c r="D5" s="786"/>
      <c r="E5" s="786"/>
      <c r="F5" s="786"/>
      <c r="G5" s="786"/>
      <c r="H5" s="786"/>
      <c r="I5" s="787"/>
      <c r="J5" s="254"/>
      <c r="K5" s="785" t="s">
        <v>419</v>
      </c>
      <c r="L5" s="786"/>
      <c r="M5" s="786"/>
      <c r="N5" s="786"/>
      <c r="O5" s="786"/>
      <c r="P5" s="786"/>
      <c r="Q5" s="786"/>
      <c r="R5" s="787"/>
      <c r="S5" s="801" t="s">
        <v>106</v>
      </c>
      <c r="T5" s="250"/>
      <c r="U5" s="805" t="s">
        <v>138</v>
      </c>
      <c r="V5" s="785" t="s">
        <v>420</v>
      </c>
      <c r="W5" s="786"/>
      <c r="X5" s="786"/>
      <c r="Y5" s="786"/>
      <c r="Z5" s="786"/>
      <c r="AA5" s="786"/>
      <c r="AB5" s="786"/>
      <c r="AC5" s="787"/>
      <c r="AD5" s="254"/>
      <c r="AE5" s="785" t="s">
        <v>421</v>
      </c>
      <c r="AF5" s="786"/>
      <c r="AG5" s="786"/>
      <c r="AH5" s="786"/>
      <c r="AI5" s="786"/>
      <c r="AJ5" s="787"/>
      <c r="AK5" s="801" t="s">
        <v>139</v>
      </c>
    </row>
    <row r="6" spans="1:37" ht="17.25" customHeight="1">
      <c r="A6" s="795"/>
      <c r="B6" s="788"/>
      <c r="C6" s="789"/>
      <c r="D6" s="789"/>
      <c r="E6" s="789"/>
      <c r="F6" s="789"/>
      <c r="G6" s="789"/>
      <c r="H6" s="789"/>
      <c r="I6" s="790"/>
      <c r="J6" s="254"/>
      <c r="K6" s="788"/>
      <c r="L6" s="789"/>
      <c r="M6" s="789"/>
      <c r="N6" s="789"/>
      <c r="O6" s="789"/>
      <c r="P6" s="789"/>
      <c r="Q6" s="789"/>
      <c r="R6" s="790"/>
      <c r="S6" s="802"/>
      <c r="T6" s="250"/>
      <c r="U6" s="795"/>
      <c r="V6" s="788"/>
      <c r="W6" s="789"/>
      <c r="X6" s="789"/>
      <c r="Y6" s="789"/>
      <c r="Z6" s="789"/>
      <c r="AA6" s="789"/>
      <c r="AB6" s="789"/>
      <c r="AC6" s="790"/>
      <c r="AD6" s="254"/>
      <c r="AE6" s="788"/>
      <c r="AF6" s="789"/>
      <c r="AG6" s="789"/>
      <c r="AH6" s="789"/>
      <c r="AI6" s="789"/>
      <c r="AJ6" s="790"/>
      <c r="AK6" s="802"/>
    </row>
    <row r="7" spans="1:37" ht="25.5" customHeight="1">
      <c r="A7" s="795"/>
      <c r="B7" s="784" t="s">
        <v>422</v>
      </c>
      <c r="C7" s="806" t="s">
        <v>423</v>
      </c>
      <c r="D7" s="808"/>
      <c r="E7" s="808"/>
      <c r="F7" s="807"/>
      <c r="G7" s="796" t="s">
        <v>100</v>
      </c>
      <c r="H7" s="797"/>
      <c r="I7" s="798"/>
      <c r="J7" s="255"/>
      <c r="K7" s="791" t="s">
        <v>422</v>
      </c>
      <c r="L7" s="806" t="s">
        <v>423</v>
      </c>
      <c r="M7" s="808"/>
      <c r="N7" s="808"/>
      <c r="O7" s="807"/>
      <c r="P7" s="796" t="s">
        <v>100</v>
      </c>
      <c r="Q7" s="797"/>
      <c r="R7" s="798"/>
      <c r="S7" s="802"/>
      <c r="T7" s="250"/>
      <c r="U7" s="795"/>
      <c r="V7" s="791" t="s">
        <v>422</v>
      </c>
      <c r="W7" s="806" t="s">
        <v>423</v>
      </c>
      <c r="X7" s="808"/>
      <c r="Y7" s="808"/>
      <c r="Z7" s="807"/>
      <c r="AA7" s="796" t="s">
        <v>100</v>
      </c>
      <c r="AB7" s="797"/>
      <c r="AC7" s="798"/>
      <c r="AD7" s="255"/>
      <c r="AE7" s="791" t="s">
        <v>607</v>
      </c>
      <c r="AF7" s="806" t="s">
        <v>505</v>
      </c>
      <c r="AG7" s="807"/>
      <c r="AH7" s="796" t="s">
        <v>100</v>
      </c>
      <c r="AI7" s="797"/>
      <c r="AJ7" s="798"/>
      <c r="AK7" s="802"/>
    </row>
    <row r="8" spans="1:37" ht="25.5" customHeight="1">
      <c r="A8" s="795"/>
      <c r="B8" s="784"/>
      <c r="C8" s="791" t="s">
        <v>424</v>
      </c>
      <c r="D8" s="793" t="s">
        <v>425</v>
      </c>
      <c r="E8" s="794"/>
      <c r="F8" s="795"/>
      <c r="G8" s="256"/>
      <c r="H8" s="791" t="s">
        <v>118</v>
      </c>
      <c r="I8" s="791" t="s">
        <v>123</v>
      </c>
      <c r="J8" s="257"/>
      <c r="K8" s="799"/>
      <c r="L8" s="791" t="s">
        <v>424</v>
      </c>
      <c r="M8" s="793" t="s">
        <v>426</v>
      </c>
      <c r="N8" s="794"/>
      <c r="O8" s="795"/>
      <c r="P8" s="256"/>
      <c r="Q8" s="791" t="s">
        <v>160</v>
      </c>
      <c r="R8" s="791" t="s">
        <v>159</v>
      </c>
      <c r="S8" s="802"/>
      <c r="T8" s="250"/>
      <c r="U8" s="795"/>
      <c r="V8" s="799"/>
      <c r="W8" s="791" t="s">
        <v>424</v>
      </c>
      <c r="X8" s="793" t="s">
        <v>426</v>
      </c>
      <c r="Y8" s="794"/>
      <c r="Z8" s="795"/>
      <c r="AA8" s="256"/>
      <c r="AB8" s="791" t="s">
        <v>118</v>
      </c>
      <c r="AC8" s="791" t="s">
        <v>123</v>
      </c>
      <c r="AD8" s="257"/>
      <c r="AE8" s="799"/>
      <c r="AF8" s="791" t="s">
        <v>608</v>
      </c>
      <c r="AG8" s="791" t="s">
        <v>609</v>
      </c>
      <c r="AH8" s="256"/>
      <c r="AI8" s="791" t="s">
        <v>118</v>
      </c>
      <c r="AJ8" s="791" t="s">
        <v>123</v>
      </c>
      <c r="AK8" s="802"/>
    </row>
    <row r="9" spans="1:37" ht="25.5" customHeight="1">
      <c r="A9" s="795"/>
      <c r="B9" s="784"/>
      <c r="C9" s="800"/>
      <c r="D9" s="258"/>
      <c r="E9" s="259" t="s">
        <v>160</v>
      </c>
      <c r="F9" s="259" t="s">
        <v>159</v>
      </c>
      <c r="G9" s="260"/>
      <c r="H9" s="792"/>
      <c r="I9" s="792"/>
      <c r="J9" s="257"/>
      <c r="K9" s="800"/>
      <c r="L9" s="800"/>
      <c r="M9" s="258"/>
      <c r="N9" s="259" t="s">
        <v>160</v>
      </c>
      <c r="O9" s="259" t="s">
        <v>159</v>
      </c>
      <c r="P9" s="260"/>
      <c r="Q9" s="792"/>
      <c r="R9" s="792"/>
      <c r="S9" s="802"/>
      <c r="T9" s="250"/>
      <c r="U9" s="795"/>
      <c r="V9" s="800"/>
      <c r="W9" s="800"/>
      <c r="X9" s="258"/>
      <c r="Y9" s="259" t="s">
        <v>160</v>
      </c>
      <c r="Z9" s="259" t="s">
        <v>159</v>
      </c>
      <c r="AA9" s="260"/>
      <c r="AB9" s="792"/>
      <c r="AC9" s="792"/>
      <c r="AD9" s="257"/>
      <c r="AE9" s="800"/>
      <c r="AF9" s="800"/>
      <c r="AG9" s="800"/>
      <c r="AH9" s="491"/>
      <c r="AI9" s="792"/>
      <c r="AJ9" s="792"/>
      <c r="AK9" s="802"/>
    </row>
    <row r="10" spans="1:37" ht="4.5" customHeight="1">
      <c r="A10" s="109"/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34"/>
      <c r="T10" s="250"/>
      <c r="U10" s="109"/>
      <c r="V10" s="250"/>
      <c r="W10" s="250"/>
      <c r="X10" s="250"/>
      <c r="Y10" s="250"/>
      <c r="Z10" s="250"/>
      <c r="AA10" s="250"/>
      <c r="AB10" s="250"/>
      <c r="AC10" s="250"/>
      <c r="AD10" s="250"/>
      <c r="AE10" s="261"/>
      <c r="AF10" s="261"/>
      <c r="AG10" s="261"/>
      <c r="AH10" s="261"/>
      <c r="AI10" s="261"/>
      <c r="AJ10" s="261"/>
      <c r="AK10" s="234"/>
    </row>
    <row r="11" spans="1:37" s="20" customFormat="1" ht="39.950000000000003" customHeight="1">
      <c r="A11" s="136">
        <v>2019</v>
      </c>
      <c r="B11" s="244">
        <v>7</v>
      </c>
      <c r="C11" s="244">
        <v>153</v>
      </c>
      <c r="D11" s="244">
        <v>71</v>
      </c>
      <c r="E11" s="244">
        <v>23</v>
      </c>
      <c r="F11" s="244">
        <v>48</v>
      </c>
      <c r="G11" s="244">
        <v>29</v>
      </c>
      <c r="H11" s="244">
        <v>7</v>
      </c>
      <c r="I11" s="244">
        <v>22</v>
      </c>
      <c r="J11" s="244"/>
      <c r="K11" s="244">
        <v>3</v>
      </c>
      <c r="L11" s="244">
        <v>117</v>
      </c>
      <c r="M11" s="244">
        <v>48</v>
      </c>
      <c r="N11" s="244">
        <v>16</v>
      </c>
      <c r="O11" s="244">
        <v>32</v>
      </c>
      <c r="P11" s="244">
        <v>22</v>
      </c>
      <c r="Q11" s="244">
        <v>3</v>
      </c>
      <c r="R11" s="244">
        <v>19</v>
      </c>
      <c r="S11" s="86">
        <v>2019</v>
      </c>
      <c r="T11" s="244"/>
      <c r="U11" s="136">
        <v>2019</v>
      </c>
      <c r="V11" s="244">
        <v>4</v>
      </c>
      <c r="W11" s="244">
        <v>36</v>
      </c>
      <c r="X11" s="244">
        <v>23</v>
      </c>
      <c r="Y11" s="244">
        <v>7</v>
      </c>
      <c r="Z11" s="244">
        <v>16</v>
      </c>
      <c r="AA11" s="244">
        <v>7</v>
      </c>
      <c r="AB11" s="244">
        <v>4</v>
      </c>
      <c r="AC11" s="244">
        <v>3</v>
      </c>
      <c r="AD11" s="244"/>
      <c r="AE11" s="244" t="s">
        <v>93</v>
      </c>
      <c r="AF11" s="244" t="s">
        <v>93</v>
      </c>
      <c r="AG11" s="244" t="s">
        <v>93</v>
      </c>
      <c r="AH11" s="244">
        <v>0</v>
      </c>
      <c r="AI11" s="244">
        <v>0</v>
      </c>
      <c r="AJ11" s="244">
        <v>0</v>
      </c>
      <c r="AK11" s="86">
        <v>2019</v>
      </c>
    </row>
    <row r="12" spans="1:37" s="20" customFormat="1" ht="39.950000000000003" customHeight="1">
      <c r="A12" s="136">
        <v>2020</v>
      </c>
      <c r="B12" s="244">
        <v>7</v>
      </c>
      <c r="C12" s="244">
        <v>187</v>
      </c>
      <c r="D12" s="244">
        <v>73</v>
      </c>
      <c r="E12" s="244">
        <v>27</v>
      </c>
      <c r="F12" s="244">
        <v>46</v>
      </c>
      <c r="G12" s="244">
        <v>31</v>
      </c>
      <c r="H12" s="244">
        <v>7</v>
      </c>
      <c r="I12" s="244">
        <v>24</v>
      </c>
      <c r="J12" s="244"/>
      <c r="K12" s="244">
        <v>3</v>
      </c>
      <c r="L12" s="244">
        <v>158</v>
      </c>
      <c r="M12" s="244">
        <v>53</v>
      </c>
      <c r="N12" s="244">
        <v>20</v>
      </c>
      <c r="O12" s="244">
        <v>33</v>
      </c>
      <c r="P12" s="244">
        <v>22</v>
      </c>
      <c r="Q12" s="244">
        <v>3</v>
      </c>
      <c r="R12" s="244">
        <v>19</v>
      </c>
      <c r="S12" s="86">
        <v>2020</v>
      </c>
      <c r="T12" s="244"/>
      <c r="U12" s="136">
        <v>2020</v>
      </c>
      <c r="V12" s="244">
        <v>4</v>
      </c>
      <c r="W12" s="244">
        <v>29</v>
      </c>
      <c r="X12" s="244">
        <v>20</v>
      </c>
      <c r="Y12" s="244">
        <v>7</v>
      </c>
      <c r="Z12" s="244">
        <v>13</v>
      </c>
      <c r="AA12" s="244">
        <v>9</v>
      </c>
      <c r="AB12" s="244">
        <v>4</v>
      </c>
      <c r="AC12" s="244">
        <v>5</v>
      </c>
      <c r="AD12" s="244"/>
      <c r="AE12" s="244" t="s">
        <v>93</v>
      </c>
      <c r="AF12" s="244" t="s">
        <v>93</v>
      </c>
      <c r="AG12" s="244" t="s">
        <v>93</v>
      </c>
      <c r="AH12" s="244">
        <v>0</v>
      </c>
      <c r="AI12" s="244">
        <v>0</v>
      </c>
      <c r="AJ12" s="244">
        <v>0</v>
      </c>
      <c r="AK12" s="86">
        <v>2020</v>
      </c>
    </row>
    <row r="13" spans="1:37" ht="39.950000000000003" customHeight="1">
      <c r="A13" s="136">
        <v>2021</v>
      </c>
      <c r="B13" s="262">
        <v>7</v>
      </c>
      <c r="C13" s="262">
        <v>187</v>
      </c>
      <c r="D13" s="262">
        <v>68</v>
      </c>
      <c r="E13" s="145">
        <v>26</v>
      </c>
      <c r="F13" s="145">
        <v>42</v>
      </c>
      <c r="G13" s="262">
        <v>31</v>
      </c>
      <c r="H13" s="145">
        <v>7</v>
      </c>
      <c r="I13" s="145">
        <v>24</v>
      </c>
      <c r="J13" s="145"/>
      <c r="K13" s="110">
        <v>3</v>
      </c>
      <c r="L13" s="110">
        <v>158</v>
      </c>
      <c r="M13" s="110">
        <v>49</v>
      </c>
      <c r="N13" s="145">
        <v>20</v>
      </c>
      <c r="O13" s="145">
        <v>29</v>
      </c>
      <c r="P13" s="110">
        <v>22</v>
      </c>
      <c r="Q13" s="145">
        <v>3</v>
      </c>
      <c r="R13" s="145">
        <v>19</v>
      </c>
      <c r="S13" s="86">
        <v>2021</v>
      </c>
      <c r="T13" s="263"/>
      <c r="U13" s="136">
        <v>2021</v>
      </c>
      <c r="V13" s="110">
        <v>4</v>
      </c>
      <c r="W13" s="110">
        <v>29</v>
      </c>
      <c r="X13" s="110">
        <v>19</v>
      </c>
      <c r="Y13" s="145">
        <v>6</v>
      </c>
      <c r="Z13" s="145">
        <v>13</v>
      </c>
      <c r="AA13" s="110">
        <v>9</v>
      </c>
      <c r="AB13" s="145">
        <v>4</v>
      </c>
      <c r="AC13" s="145">
        <v>5</v>
      </c>
      <c r="AD13" s="145"/>
      <c r="AE13" s="145" t="s">
        <v>93</v>
      </c>
      <c r="AF13" s="244" t="s">
        <v>93</v>
      </c>
      <c r="AG13" s="244" t="s">
        <v>93</v>
      </c>
      <c r="AH13" s="110">
        <v>0</v>
      </c>
      <c r="AI13" s="145">
        <v>0</v>
      </c>
      <c r="AJ13" s="145">
        <v>0</v>
      </c>
      <c r="AK13" s="86">
        <v>2021</v>
      </c>
    </row>
    <row r="14" spans="1:37" ht="39.950000000000003" customHeight="1">
      <c r="A14" s="136">
        <v>2022</v>
      </c>
      <c r="B14" s="262">
        <v>4</v>
      </c>
      <c r="C14" s="262">
        <v>163</v>
      </c>
      <c r="D14" s="262">
        <v>51</v>
      </c>
      <c r="E14" s="145">
        <v>21</v>
      </c>
      <c r="F14" s="145">
        <v>30</v>
      </c>
      <c r="G14" s="262">
        <v>24</v>
      </c>
      <c r="H14" s="145">
        <v>5</v>
      </c>
      <c r="I14" s="145">
        <v>19</v>
      </c>
      <c r="J14" s="145"/>
      <c r="K14" s="110">
        <v>3</v>
      </c>
      <c r="L14" s="110">
        <v>158</v>
      </c>
      <c r="M14" s="110">
        <v>49</v>
      </c>
      <c r="N14" s="145">
        <v>21</v>
      </c>
      <c r="O14" s="145">
        <v>28</v>
      </c>
      <c r="P14" s="110">
        <v>22</v>
      </c>
      <c r="Q14" s="145">
        <v>4</v>
      </c>
      <c r="R14" s="145">
        <v>18</v>
      </c>
      <c r="S14" s="86">
        <v>2022</v>
      </c>
      <c r="T14" s="263"/>
      <c r="U14" s="136">
        <v>2022</v>
      </c>
      <c r="V14" s="110">
        <v>1</v>
      </c>
      <c r="W14" s="110">
        <v>5</v>
      </c>
      <c r="X14" s="110">
        <v>2</v>
      </c>
      <c r="Y14" s="145">
        <v>0</v>
      </c>
      <c r="Z14" s="145">
        <v>2</v>
      </c>
      <c r="AA14" s="110">
        <v>2</v>
      </c>
      <c r="AB14" s="145">
        <v>1</v>
      </c>
      <c r="AC14" s="145">
        <v>1</v>
      </c>
      <c r="AD14" s="145"/>
      <c r="AE14" s="145" t="s">
        <v>93</v>
      </c>
      <c r="AF14" s="244" t="s">
        <v>93</v>
      </c>
      <c r="AG14" s="244" t="s">
        <v>93</v>
      </c>
      <c r="AH14" s="110">
        <v>0</v>
      </c>
      <c r="AI14" s="145">
        <v>0</v>
      </c>
      <c r="AJ14" s="145">
        <v>0</v>
      </c>
      <c r="AK14" s="86">
        <v>2022</v>
      </c>
    </row>
    <row r="15" spans="1:37" s="11" customFormat="1" ht="39.950000000000003" customHeight="1">
      <c r="A15" s="41">
        <v>2023</v>
      </c>
      <c r="B15" s="102">
        <f>SUM(B16,B17)</f>
        <v>2</v>
      </c>
      <c r="C15" s="102">
        <f>SUM(C16,C17)</f>
        <v>133</v>
      </c>
      <c r="D15" s="102">
        <f>SUM(E15,F15)</f>
        <v>44</v>
      </c>
      <c r="E15" s="102">
        <f>SUM(E16,E17)</f>
        <v>19</v>
      </c>
      <c r="F15" s="102">
        <f>SUM(F16,F17)</f>
        <v>25</v>
      </c>
      <c r="G15" s="102">
        <f>SUM(H15,I15)</f>
        <v>17</v>
      </c>
      <c r="H15" s="102">
        <f>SUM(H16,H17)</f>
        <v>2</v>
      </c>
      <c r="I15" s="102">
        <f>SUM(I16,I17)</f>
        <v>15</v>
      </c>
      <c r="J15" s="102"/>
      <c r="K15" s="102">
        <f>SUM(K16,K17)</f>
        <v>2</v>
      </c>
      <c r="L15" s="102">
        <f>SUM(L16,L17)</f>
        <v>133</v>
      </c>
      <c r="M15" s="102">
        <f>SUM(N15,O15)</f>
        <v>44</v>
      </c>
      <c r="N15" s="102">
        <f>SUM(N16,N17)</f>
        <v>19</v>
      </c>
      <c r="O15" s="102">
        <f>SUM(O16,O17)</f>
        <v>25</v>
      </c>
      <c r="P15" s="102">
        <f>SUM(Q15,R15)</f>
        <v>17</v>
      </c>
      <c r="Q15" s="102">
        <f>SUM(Q16,Q17)</f>
        <v>2</v>
      </c>
      <c r="R15" s="102">
        <f>SUM(R16,R17)</f>
        <v>15</v>
      </c>
      <c r="S15" s="44">
        <v>2023</v>
      </c>
      <c r="T15" s="102"/>
      <c r="U15" s="41">
        <v>2023</v>
      </c>
      <c r="V15" s="102">
        <f>SUM(V16,V17)</f>
        <v>0</v>
      </c>
      <c r="W15" s="102">
        <f>SUM(W16,W17)</f>
        <v>0</v>
      </c>
      <c r="X15" s="102">
        <f>SUM(Y15,Z15)</f>
        <v>0</v>
      </c>
      <c r="Y15" s="102">
        <f>SUM(Y16,Y17)</f>
        <v>0</v>
      </c>
      <c r="Z15" s="102">
        <f>SUM(Z16,Z17)</f>
        <v>0</v>
      </c>
      <c r="AA15" s="102">
        <f>SUM(AB15,AC15)</f>
        <v>0</v>
      </c>
      <c r="AB15" s="102">
        <f>SUM(AB16:AB17)</f>
        <v>0</v>
      </c>
      <c r="AC15" s="102">
        <f>SUM(AC16:AC17)</f>
        <v>0</v>
      </c>
      <c r="AD15" s="102"/>
      <c r="AE15" s="102">
        <f>SUM(AE16,AE17)</f>
        <v>0</v>
      </c>
      <c r="AF15" s="102">
        <f>SUM(AF16,AF17)</f>
        <v>0</v>
      </c>
      <c r="AG15" s="102">
        <f>SUM(AG16,AG17)</f>
        <v>0</v>
      </c>
      <c r="AH15" s="102">
        <f>SUM(AI15,AJ15)</f>
        <v>0</v>
      </c>
      <c r="AI15" s="102">
        <f>SUM(AI16:AI17)</f>
        <v>0</v>
      </c>
      <c r="AJ15" s="102">
        <f>SUM(AJ16:AJ17)</f>
        <v>0</v>
      </c>
      <c r="AK15" s="44">
        <v>2023</v>
      </c>
    </row>
    <row r="16" spans="1:37" s="11" customFormat="1" ht="39.950000000000003" customHeight="1">
      <c r="A16" s="105" t="s">
        <v>103</v>
      </c>
      <c r="B16" s="264">
        <f>K16+V16+AE16</f>
        <v>2</v>
      </c>
      <c r="C16" s="264">
        <f>SUM(L16,W16)</f>
        <v>133</v>
      </c>
      <c r="D16" s="264">
        <f>SUM(E16:F16)</f>
        <v>44</v>
      </c>
      <c r="E16" s="264">
        <f>N16+Y16</f>
        <v>19</v>
      </c>
      <c r="F16" s="264">
        <f>O16+Z16</f>
        <v>25</v>
      </c>
      <c r="G16" s="264">
        <f>SUM(H16:I16)</f>
        <v>17</v>
      </c>
      <c r="H16" s="264">
        <f>Q16+AB16+AI16</f>
        <v>2</v>
      </c>
      <c r="I16" s="264">
        <f>R16+AC16+AJ16</f>
        <v>15</v>
      </c>
      <c r="J16" s="264"/>
      <c r="K16" s="106">
        <v>2</v>
      </c>
      <c r="L16" s="106">
        <v>133</v>
      </c>
      <c r="M16" s="106">
        <f>SUM(N16:O16)</f>
        <v>44</v>
      </c>
      <c r="N16" s="106">
        <v>19</v>
      </c>
      <c r="O16" s="106">
        <v>25</v>
      </c>
      <c r="P16" s="106">
        <f>SUM(Q16:R16)</f>
        <v>17</v>
      </c>
      <c r="Q16" s="106">
        <v>2</v>
      </c>
      <c r="R16" s="106">
        <v>15</v>
      </c>
      <c r="S16" s="107" t="s">
        <v>87</v>
      </c>
      <c r="T16" s="265"/>
      <c r="U16" s="105" t="s">
        <v>103</v>
      </c>
      <c r="V16" s="687">
        <v>0</v>
      </c>
      <c r="W16" s="687">
        <v>0</v>
      </c>
      <c r="X16" s="106">
        <f>SUM(Y16:Z16)</f>
        <v>0</v>
      </c>
      <c r="Y16" s="687">
        <v>0</v>
      </c>
      <c r="Z16" s="687">
        <v>0</v>
      </c>
      <c r="AA16" s="106">
        <f>SUM(AB16:AC16)</f>
        <v>0</v>
      </c>
      <c r="AB16" s="687">
        <v>0</v>
      </c>
      <c r="AC16" s="687">
        <v>0</v>
      </c>
      <c r="AD16" s="687"/>
      <c r="AE16" s="688">
        <v>0</v>
      </c>
      <c r="AF16" s="688">
        <v>0</v>
      </c>
      <c r="AG16" s="106">
        <v>0</v>
      </c>
      <c r="AH16" s="106">
        <f>SUM(AI16:AJ16)</f>
        <v>0</v>
      </c>
      <c r="AI16" s="689">
        <v>0</v>
      </c>
      <c r="AJ16" s="689">
        <v>0</v>
      </c>
      <c r="AK16" s="107" t="s">
        <v>87</v>
      </c>
    </row>
    <row r="17" spans="1:37" s="11" customFormat="1" ht="39.950000000000003" customHeight="1">
      <c r="A17" s="105" t="s">
        <v>104</v>
      </c>
      <c r="B17" s="264">
        <f>K17+V17+AE17</f>
        <v>0</v>
      </c>
      <c r="C17" s="264">
        <f>L17+W17</f>
        <v>0</v>
      </c>
      <c r="D17" s="264">
        <f>SUM(E17:F17)</f>
        <v>0</v>
      </c>
      <c r="E17" s="264">
        <f>N17+Y17</f>
        <v>0</v>
      </c>
      <c r="F17" s="264">
        <f>O17+Z17</f>
        <v>0</v>
      </c>
      <c r="G17" s="264">
        <f>SUM(H17:I17)</f>
        <v>0</v>
      </c>
      <c r="H17" s="264">
        <f>Q17+AB17+AI17</f>
        <v>0</v>
      </c>
      <c r="I17" s="264">
        <f>R17+AC17+AJ17</f>
        <v>0</v>
      </c>
      <c r="J17" s="264"/>
      <c r="K17" s="106">
        <v>0</v>
      </c>
      <c r="L17" s="106">
        <v>0</v>
      </c>
      <c r="M17" s="106">
        <f>SUM(N17:O17)</f>
        <v>0</v>
      </c>
      <c r="N17" s="106">
        <v>0</v>
      </c>
      <c r="O17" s="106">
        <v>0</v>
      </c>
      <c r="P17" s="106">
        <f>SUM(Q17:R17)</f>
        <v>0</v>
      </c>
      <c r="Q17" s="106">
        <v>0</v>
      </c>
      <c r="R17" s="106">
        <v>0</v>
      </c>
      <c r="S17" s="107" t="s">
        <v>91</v>
      </c>
      <c r="T17" s="265"/>
      <c r="U17" s="105" t="s">
        <v>104</v>
      </c>
      <c r="V17" s="687">
        <v>0</v>
      </c>
      <c r="W17" s="687">
        <v>0</v>
      </c>
      <c r="X17" s="106">
        <f>SUM(Y17:Z17)</f>
        <v>0</v>
      </c>
      <c r="Y17" s="687">
        <v>0</v>
      </c>
      <c r="Z17" s="687">
        <v>0</v>
      </c>
      <c r="AA17" s="106">
        <f>SUM(AB17:AC17)</f>
        <v>0</v>
      </c>
      <c r="AB17" s="687">
        <v>0</v>
      </c>
      <c r="AC17" s="687">
        <v>0</v>
      </c>
      <c r="AD17" s="687"/>
      <c r="AE17" s="688">
        <v>0</v>
      </c>
      <c r="AF17" s="688">
        <v>0</v>
      </c>
      <c r="AG17" s="106">
        <v>0</v>
      </c>
      <c r="AH17" s="106">
        <f>SUM(AI17:AJ17)</f>
        <v>0</v>
      </c>
      <c r="AI17" s="689">
        <v>0</v>
      </c>
      <c r="AJ17" s="689">
        <v>0</v>
      </c>
      <c r="AK17" s="107" t="s">
        <v>91</v>
      </c>
    </row>
    <row r="18" spans="1:37" ht="5.25" customHeight="1" thickBot="1">
      <c r="A18" s="266"/>
      <c r="B18" s="267"/>
      <c r="C18" s="267"/>
      <c r="D18" s="267"/>
      <c r="E18" s="267"/>
      <c r="F18" s="267"/>
      <c r="G18" s="267"/>
      <c r="H18" s="267"/>
      <c r="I18" s="267"/>
      <c r="J18" s="268"/>
      <c r="K18" s="267"/>
      <c r="L18" s="267"/>
      <c r="M18" s="267"/>
      <c r="N18" s="267"/>
      <c r="O18" s="267"/>
      <c r="P18" s="267"/>
      <c r="Q18" s="267"/>
      <c r="R18" s="267"/>
      <c r="S18" s="269"/>
      <c r="T18" s="250"/>
      <c r="U18" s="266"/>
      <c r="V18" s="267"/>
      <c r="W18" s="267"/>
      <c r="X18" s="267"/>
      <c r="Y18" s="267"/>
      <c r="Z18" s="267"/>
      <c r="AA18" s="267"/>
      <c r="AB18" s="267"/>
      <c r="AC18" s="267"/>
      <c r="AD18" s="268"/>
      <c r="AE18" s="270"/>
      <c r="AF18" s="270"/>
      <c r="AG18" s="270"/>
      <c r="AH18" s="270"/>
      <c r="AI18" s="270"/>
      <c r="AJ18" s="270"/>
      <c r="AK18" s="269"/>
    </row>
    <row r="19" spans="1:37" s="20" customFormat="1" ht="21" customHeight="1" thickTop="1">
      <c r="A19" s="75" t="s">
        <v>616</v>
      </c>
      <c r="B19" s="268"/>
      <c r="C19" s="268"/>
      <c r="D19" s="268"/>
      <c r="E19" s="268"/>
      <c r="F19" s="268"/>
      <c r="G19" s="268"/>
      <c r="H19" s="268"/>
      <c r="I19" s="268"/>
      <c r="J19" s="268"/>
      <c r="K19" s="707" t="s">
        <v>583</v>
      </c>
      <c r="L19" s="268"/>
      <c r="M19" s="268"/>
      <c r="N19" s="268"/>
      <c r="O19" s="268"/>
      <c r="P19" s="268"/>
      <c r="Q19" s="268"/>
      <c r="R19" s="268"/>
      <c r="S19" s="707"/>
      <c r="T19" s="271"/>
      <c r="U19" s="75" t="s">
        <v>616</v>
      </c>
      <c r="V19" s="707"/>
      <c r="W19" s="268"/>
      <c r="X19" s="268"/>
      <c r="Y19" s="268"/>
      <c r="Z19" s="268"/>
      <c r="AA19" s="268"/>
      <c r="AB19" s="268"/>
      <c r="AC19" s="268"/>
      <c r="AD19" s="268"/>
      <c r="AE19" s="707" t="s">
        <v>583</v>
      </c>
      <c r="AF19" s="271"/>
      <c r="AG19" s="271"/>
      <c r="AH19" s="271"/>
      <c r="AI19" s="271"/>
      <c r="AJ19" s="271"/>
      <c r="AK19" s="707"/>
    </row>
    <row r="20" spans="1:37" ht="24.95" customHeight="1">
      <c r="A20" s="75" t="s">
        <v>613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75" t="s">
        <v>613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72"/>
      <c r="AI20" s="272"/>
      <c r="AJ20" s="272"/>
      <c r="AK20" s="22"/>
    </row>
    <row r="21" spans="1:37" ht="9.9499999999999993" customHeight="1"/>
    <row r="22" spans="1:37" ht="13.5" customHeight="1">
      <c r="AH22" s="12"/>
      <c r="AI22" s="12"/>
      <c r="AJ22" s="12"/>
    </row>
    <row r="23" spans="1:37" s="4" customFormat="1">
      <c r="A23" s="1"/>
      <c r="B23" s="1"/>
      <c r="C23" s="1"/>
      <c r="D23" s="3"/>
      <c r="E23" s="3"/>
      <c r="F23" s="3"/>
      <c r="G23" s="3"/>
      <c r="H23" s="3"/>
      <c r="I23" s="3"/>
      <c r="J23" s="3"/>
      <c r="K23" s="3"/>
      <c r="L23" s="12"/>
      <c r="M23" s="12"/>
      <c r="N23" s="12"/>
      <c r="O23" s="12"/>
      <c r="P23" s="3"/>
      <c r="Q23" s="3"/>
      <c r="R23" s="3"/>
      <c r="T23" s="3"/>
      <c r="U23" s="1"/>
      <c r="V23" s="1"/>
      <c r="W23" s="1"/>
      <c r="X23" s="1"/>
      <c r="Y23" s="1"/>
      <c r="Z23" s="1"/>
    </row>
    <row r="24" spans="1:37">
      <c r="AH24" s="12"/>
      <c r="AI24" s="12"/>
      <c r="AJ24" s="12"/>
    </row>
    <row r="25" spans="1:37">
      <c r="AH25" s="12"/>
      <c r="AI25" s="12"/>
      <c r="AJ25" s="12"/>
    </row>
    <row r="26" spans="1:37">
      <c r="AH26" s="12"/>
      <c r="AI26" s="12"/>
      <c r="AJ26" s="12"/>
    </row>
    <row r="27" spans="1:37">
      <c r="AH27" s="12"/>
      <c r="AI27" s="12"/>
      <c r="AJ27" s="12"/>
    </row>
    <row r="28" spans="1:37">
      <c r="AH28" s="12"/>
      <c r="AI28" s="12"/>
      <c r="AJ28" s="12"/>
    </row>
    <row r="29" spans="1:37">
      <c r="AH29" s="12"/>
      <c r="AI29" s="12"/>
      <c r="AJ29" s="12"/>
    </row>
  </sheetData>
  <mergeCells count="42">
    <mergeCell ref="A2:I2"/>
    <mergeCell ref="AE7:AE9"/>
    <mergeCell ref="AC8:AC9"/>
    <mergeCell ref="U2:AC2"/>
    <mergeCell ref="U4:V4"/>
    <mergeCell ref="W8:W9"/>
    <mergeCell ref="C8:C9"/>
    <mergeCell ref="D8:F8"/>
    <mergeCell ref="G7:I7"/>
    <mergeCell ref="L7:O7"/>
    <mergeCell ref="C7:F7"/>
    <mergeCell ref="H8:H9"/>
    <mergeCell ref="I8:I9"/>
    <mergeCell ref="L8:L9"/>
    <mergeCell ref="A5:A9"/>
    <mergeCell ref="B5:I6"/>
    <mergeCell ref="AH1:AK1"/>
    <mergeCell ref="K2:S2"/>
    <mergeCell ref="AK5:AK9"/>
    <mergeCell ref="AF8:AF9"/>
    <mergeCell ref="V5:AC6"/>
    <mergeCell ref="U5:U9"/>
    <mergeCell ref="AE2:AK2"/>
    <mergeCell ref="AJ8:AJ9"/>
    <mergeCell ref="AA7:AC7"/>
    <mergeCell ref="AF7:AG7"/>
    <mergeCell ref="M8:O8"/>
    <mergeCell ref="P7:R7"/>
    <mergeCell ref="W7:Z7"/>
    <mergeCell ref="Q8:Q9"/>
    <mergeCell ref="K7:K9"/>
    <mergeCell ref="R8:R9"/>
    <mergeCell ref="B7:B9"/>
    <mergeCell ref="K5:R6"/>
    <mergeCell ref="AI8:AI9"/>
    <mergeCell ref="X8:Z8"/>
    <mergeCell ref="AH7:AJ7"/>
    <mergeCell ref="V7:V9"/>
    <mergeCell ref="S5:S9"/>
    <mergeCell ref="AE5:AJ6"/>
    <mergeCell ref="AB8:AB9"/>
    <mergeCell ref="AG8:AG9"/>
  </mergeCells>
  <phoneticPr fontId="2" type="noConversion"/>
  <pageMargins left="0.39370078740157483" right="0.39370078740157483" top="0.51181102362204722" bottom="0.39370078740157483" header="0.19685039370078741" footer="0.19685039370078741"/>
  <pageSetup paperSize="8" scale="95" orientation="landscape" r:id="rId1"/>
  <headerFooter alignWithMargins="0"/>
  <colBreaks count="1" manualBreakCount="1">
    <brk id="20" max="1048575" man="1"/>
  </colBreaks>
  <ignoredErrors>
    <ignoredError sqref="V15:W15 AE15 AH15:AJ15 Q15:R15 B15:C15 E15:F15 K15:L15 N15:O15 H15:I15 Y15:AC15" unlockedFormula="1"/>
    <ignoredError sqref="X15 P15 D15 G15 M15" formula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8"/>
  <sheetViews>
    <sheetView view="pageBreakPreview" zoomScaleNormal="100" zoomScaleSheetLayoutView="100" workbookViewId="0">
      <selection activeCell="U12" sqref="U12"/>
    </sheetView>
  </sheetViews>
  <sheetFormatPr defaultRowHeight="11.25"/>
  <cols>
    <col min="1" max="1" width="9.125" style="9" customWidth="1"/>
    <col min="2" max="2" width="9.875" style="9" customWidth="1"/>
    <col min="3" max="3" width="11.125" style="9" customWidth="1"/>
    <col min="4" max="14" width="8.625" style="9" customWidth="1"/>
    <col min="15" max="15" width="2.625" style="9" customWidth="1"/>
    <col min="16" max="18" width="8.625" style="9" customWidth="1"/>
    <col min="19" max="26" width="10.625" style="9" customWidth="1"/>
    <col min="27" max="27" width="13" style="9" customWidth="1"/>
    <col min="28" max="16384" width="9" style="10"/>
  </cols>
  <sheetData>
    <row r="1" spans="1:27" ht="20.25" customHeight="1">
      <c r="A1" s="95" t="s">
        <v>384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810" t="s">
        <v>188</v>
      </c>
      <c r="Y1" s="810"/>
      <c r="Z1" s="810"/>
      <c r="AA1" s="810"/>
    </row>
    <row r="2" spans="1:27" ht="9.9499999999999993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s="13" customFormat="1" ht="29.25" customHeight="1">
      <c r="A3" s="804" t="s">
        <v>206</v>
      </c>
      <c r="B3" s="804"/>
      <c r="C3" s="804"/>
      <c r="D3" s="804"/>
      <c r="E3" s="804"/>
      <c r="F3" s="804"/>
      <c r="G3" s="804"/>
      <c r="H3" s="804"/>
      <c r="I3" s="804"/>
      <c r="J3" s="804"/>
      <c r="K3" s="804"/>
      <c r="L3" s="804"/>
      <c r="M3" s="804"/>
      <c r="N3" s="804"/>
      <c r="O3" s="246"/>
      <c r="P3" s="246"/>
      <c r="Q3" s="246"/>
      <c r="R3" s="246"/>
      <c r="S3" s="804" t="s">
        <v>427</v>
      </c>
      <c r="T3" s="804"/>
      <c r="U3" s="804"/>
      <c r="V3" s="804"/>
      <c r="W3" s="804"/>
      <c r="X3" s="804"/>
      <c r="Y3" s="804"/>
      <c r="Z3" s="804"/>
      <c r="AA3" s="804"/>
    </row>
    <row r="4" spans="1:27" s="14" customFormat="1" ht="9.9499999999999993" customHeight="1">
      <c r="A4" s="247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8"/>
    </row>
    <row r="5" spans="1:27" ht="15" customHeight="1" thickBot="1">
      <c r="A5" s="809" t="s">
        <v>385</v>
      </c>
      <c r="B5" s="809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2"/>
      <c r="Y5" s="253"/>
      <c r="Z5" s="253"/>
      <c r="AA5" s="251" t="s">
        <v>175</v>
      </c>
    </row>
    <row r="6" spans="1:27" ht="17.25" customHeight="1" thickTop="1">
      <c r="A6" s="805" t="s">
        <v>138</v>
      </c>
      <c r="B6" s="785" t="s">
        <v>92</v>
      </c>
      <c r="C6" s="786"/>
      <c r="D6" s="786"/>
      <c r="E6" s="786"/>
      <c r="F6" s="786"/>
      <c r="G6" s="786"/>
      <c r="H6" s="786"/>
      <c r="I6" s="787"/>
      <c r="J6" s="785" t="s">
        <v>428</v>
      </c>
      <c r="K6" s="786"/>
      <c r="L6" s="786"/>
      <c r="M6" s="786"/>
      <c r="N6" s="786"/>
      <c r="O6" s="273"/>
      <c r="P6" s="786" t="s">
        <v>428</v>
      </c>
      <c r="Q6" s="811"/>
      <c r="R6" s="812"/>
      <c r="S6" s="785" t="s">
        <v>429</v>
      </c>
      <c r="T6" s="786"/>
      <c r="U6" s="786"/>
      <c r="V6" s="786"/>
      <c r="W6" s="786"/>
      <c r="X6" s="786"/>
      <c r="Y6" s="786"/>
      <c r="Z6" s="787"/>
      <c r="AA6" s="801" t="s">
        <v>106</v>
      </c>
    </row>
    <row r="7" spans="1:27" ht="17.25" customHeight="1">
      <c r="A7" s="795"/>
      <c r="B7" s="788"/>
      <c r="C7" s="789"/>
      <c r="D7" s="789"/>
      <c r="E7" s="789"/>
      <c r="F7" s="789"/>
      <c r="G7" s="789"/>
      <c r="H7" s="789"/>
      <c r="I7" s="790"/>
      <c r="J7" s="788"/>
      <c r="K7" s="789"/>
      <c r="L7" s="789"/>
      <c r="M7" s="789"/>
      <c r="N7" s="789"/>
      <c r="O7" s="273"/>
      <c r="P7" s="813"/>
      <c r="Q7" s="813"/>
      <c r="R7" s="814"/>
      <c r="S7" s="788"/>
      <c r="T7" s="789"/>
      <c r="U7" s="789"/>
      <c r="V7" s="789"/>
      <c r="W7" s="789"/>
      <c r="X7" s="789"/>
      <c r="Y7" s="789"/>
      <c r="Z7" s="790"/>
      <c r="AA7" s="802"/>
    </row>
    <row r="8" spans="1:27" ht="33.75" customHeight="1">
      <c r="A8" s="795"/>
      <c r="B8" s="784" t="s">
        <v>422</v>
      </c>
      <c r="C8" s="806" t="s">
        <v>423</v>
      </c>
      <c r="D8" s="808"/>
      <c r="E8" s="808"/>
      <c r="F8" s="807"/>
      <c r="G8" s="796" t="s">
        <v>100</v>
      </c>
      <c r="H8" s="797"/>
      <c r="I8" s="798"/>
      <c r="J8" s="784" t="s">
        <v>422</v>
      </c>
      <c r="K8" s="806" t="s">
        <v>423</v>
      </c>
      <c r="L8" s="808"/>
      <c r="M8" s="808"/>
      <c r="N8" s="807"/>
      <c r="O8" s="273"/>
      <c r="P8" s="796" t="s">
        <v>100</v>
      </c>
      <c r="Q8" s="797"/>
      <c r="R8" s="798"/>
      <c r="S8" s="784" t="s">
        <v>422</v>
      </c>
      <c r="T8" s="806" t="s">
        <v>423</v>
      </c>
      <c r="U8" s="808"/>
      <c r="V8" s="808"/>
      <c r="W8" s="807"/>
      <c r="X8" s="796" t="s">
        <v>100</v>
      </c>
      <c r="Y8" s="797"/>
      <c r="Z8" s="798"/>
      <c r="AA8" s="802"/>
    </row>
    <row r="9" spans="1:27" ht="25.5" customHeight="1">
      <c r="A9" s="795"/>
      <c r="B9" s="784"/>
      <c r="C9" s="791" t="s">
        <v>424</v>
      </c>
      <c r="D9" s="793" t="s">
        <v>426</v>
      </c>
      <c r="E9" s="794"/>
      <c r="F9" s="795"/>
      <c r="G9" s="256"/>
      <c r="H9" s="791" t="s">
        <v>160</v>
      </c>
      <c r="I9" s="791" t="s">
        <v>123</v>
      </c>
      <c r="J9" s="784"/>
      <c r="K9" s="791" t="s">
        <v>424</v>
      </c>
      <c r="L9" s="793" t="s">
        <v>426</v>
      </c>
      <c r="M9" s="794"/>
      <c r="N9" s="795"/>
      <c r="O9" s="273"/>
      <c r="P9" s="274"/>
      <c r="Q9" s="791" t="s">
        <v>118</v>
      </c>
      <c r="R9" s="791" t="s">
        <v>123</v>
      </c>
      <c r="S9" s="784"/>
      <c r="T9" s="791" t="s">
        <v>424</v>
      </c>
      <c r="U9" s="793" t="s">
        <v>426</v>
      </c>
      <c r="V9" s="794"/>
      <c r="W9" s="795"/>
      <c r="X9" s="256"/>
      <c r="Y9" s="791" t="s">
        <v>118</v>
      </c>
      <c r="Z9" s="791" t="s">
        <v>123</v>
      </c>
      <c r="AA9" s="802"/>
    </row>
    <row r="10" spans="1:27" ht="25.5" customHeight="1">
      <c r="A10" s="795"/>
      <c r="B10" s="784"/>
      <c r="C10" s="800"/>
      <c r="D10" s="258"/>
      <c r="E10" s="259" t="s">
        <v>160</v>
      </c>
      <c r="F10" s="259" t="s">
        <v>159</v>
      </c>
      <c r="G10" s="260"/>
      <c r="H10" s="792"/>
      <c r="I10" s="792"/>
      <c r="J10" s="784"/>
      <c r="K10" s="800"/>
      <c r="L10" s="258"/>
      <c r="M10" s="259" t="s">
        <v>160</v>
      </c>
      <c r="N10" s="259" t="s">
        <v>168</v>
      </c>
      <c r="O10" s="273"/>
      <c r="P10" s="260"/>
      <c r="Q10" s="792"/>
      <c r="R10" s="792"/>
      <c r="S10" s="784"/>
      <c r="T10" s="800"/>
      <c r="U10" s="258"/>
      <c r="V10" s="259" t="s">
        <v>160</v>
      </c>
      <c r="W10" s="259" t="s">
        <v>159</v>
      </c>
      <c r="X10" s="260"/>
      <c r="Y10" s="792"/>
      <c r="Z10" s="792"/>
      <c r="AA10" s="802"/>
    </row>
    <row r="11" spans="1:27" ht="4.5" customHeight="1">
      <c r="A11" s="109"/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61"/>
      <c r="W11" s="261"/>
      <c r="X11" s="250"/>
      <c r="Y11" s="261"/>
      <c r="Z11" s="261"/>
      <c r="AA11" s="234"/>
    </row>
    <row r="12" spans="1:27" s="20" customFormat="1" ht="39.950000000000003" customHeight="1">
      <c r="A12" s="136">
        <v>2019</v>
      </c>
      <c r="B12" s="244">
        <v>66</v>
      </c>
      <c r="C12" s="244">
        <v>2019</v>
      </c>
      <c r="D12" s="244">
        <v>1738</v>
      </c>
      <c r="E12" s="244">
        <v>402</v>
      </c>
      <c r="F12" s="244">
        <v>1336</v>
      </c>
      <c r="G12" s="244">
        <v>1206</v>
      </c>
      <c r="H12" s="244">
        <v>117</v>
      </c>
      <c r="I12" s="244">
        <v>1089</v>
      </c>
      <c r="J12" s="244">
        <v>45</v>
      </c>
      <c r="K12" s="244">
        <v>1833</v>
      </c>
      <c r="L12" s="244">
        <v>1564</v>
      </c>
      <c r="M12" s="244">
        <v>370</v>
      </c>
      <c r="N12" s="244">
        <v>1194</v>
      </c>
      <c r="O12" s="244"/>
      <c r="P12" s="244">
        <v>1035</v>
      </c>
      <c r="Q12" s="244">
        <v>88</v>
      </c>
      <c r="R12" s="244">
        <v>947</v>
      </c>
      <c r="S12" s="276">
        <v>21</v>
      </c>
      <c r="T12" s="276">
        <v>186</v>
      </c>
      <c r="U12" s="276">
        <v>174</v>
      </c>
      <c r="V12" s="276">
        <v>32</v>
      </c>
      <c r="W12" s="276">
        <v>142</v>
      </c>
      <c r="X12" s="276">
        <v>171</v>
      </c>
      <c r="Y12" s="276">
        <v>29</v>
      </c>
      <c r="Z12" s="277">
        <v>142</v>
      </c>
      <c r="AA12" s="86">
        <v>2019</v>
      </c>
    </row>
    <row r="13" spans="1:27" s="20" customFormat="1" ht="39.950000000000003" customHeight="1">
      <c r="A13" s="136">
        <v>2020</v>
      </c>
      <c r="B13" s="244">
        <v>68</v>
      </c>
      <c r="C13" s="244">
        <v>2142</v>
      </c>
      <c r="D13" s="244">
        <v>1900</v>
      </c>
      <c r="E13" s="244">
        <v>451</v>
      </c>
      <c r="F13" s="244">
        <v>1449</v>
      </c>
      <c r="G13" s="244">
        <v>1283</v>
      </c>
      <c r="H13" s="244">
        <v>115</v>
      </c>
      <c r="I13" s="244">
        <v>1168</v>
      </c>
      <c r="J13" s="244">
        <v>46</v>
      </c>
      <c r="K13" s="244">
        <v>1947</v>
      </c>
      <c r="L13" s="244">
        <v>1721</v>
      </c>
      <c r="M13" s="244">
        <v>418</v>
      </c>
      <c r="N13" s="244">
        <v>1303</v>
      </c>
      <c r="O13" s="244"/>
      <c r="P13" s="244">
        <v>1150</v>
      </c>
      <c r="Q13" s="244">
        <v>105</v>
      </c>
      <c r="R13" s="244">
        <v>1045</v>
      </c>
      <c r="S13" s="276">
        <v>22</v>
      </c>
      <c r="T13" s="276">
        <v>195</v>
      </c>
      <c r="U13" s="276">
        <v>179</v>
      </c>
      <c r="V13" s="276">
        <v>33</v>
      </c>
      <c r="W13" s="276">
        <v>146</v>
      </c>
      <c r="X13" s="276">
        <v>133</v>
      </c>
      <c r="Y13" s="276">
        <v>10</v>
      </c>
      <c r="Z13" s="276">
        <v>123</v>
      </c>
      <c r="AA13" s="86">
        <v>2020</v>
      </c>
    </row>
    <row r="14" spans="1:27" ht="39.950000000000003" customHeight="1">
      <c r="A14" s="136">
        <v>2021</v>
      </c>
      <c r="B14" s="262">
        <v>77</v>
      </c>
      <c r="C14" s="262">
        <v>2718</v>
      </c>
      <c r="D14" s="262">
        <v>1937</v>
      </c>
      <c r="E14" s="145">
        <v>423</v>
      </c>
      <c r="F14" s="145">
        <v>1514</v>
      </c>
      <c r="G14" s="262">
        <v>1348</v>
      </c>
      <c r="H14" s="145">
        <v>113</v>
      </c>
      <c r="I14" s="145">
        <v>1235</v>
      </c>
      <c r="J14" s="110">
        <v>55</v>
      </c>
      <c r="K14" s="110">
        <v>2517</v>
      </c>
      <c r="L14" s="110">
        <v>1755</v>
      </c>
      <c r="M14" s="145">
        <v>386</v>
      </c>
      <c r="N14" s="145">
        <v>1369</v>
      </c>
      <c r="O14" s="263"/>
      <c r="P14" s="110">
        <v>1218</v>
      </c>
      <c r="Q14" s="145">
        <v>103</v>
      </c>
      <c r="R14" s="145">
        <v>1115</v>
      </c>
      <c r="S14" s="275">
        <v>22</v>
      </c>
      <c r="T14" s="275">
        <v>201</v>
      </c>
      <c r="U14" s="275">
        <v>182</v>
      </c>
      <c r="V14" s="145">
        <v>37</v>
      </c>
      <c r="W14" s="145">
        <v>145</v>
      </c>
      <c r="X14" s="275">
        <v>130</v>
      </c>
      <c r="Y14" s="145">
        <v>10</v>
      </c>
      <c r="Z14" s="145">
        <v>120</v>
      </c>
      <c r="AA14" s="86">
        <v>2021</v>
      </c>
    </row>
    <row r="15" spans="1:27" ht="39.950000000000003" customHeight="1">
      <c r="A15" s="136">
        <v>2022</v>
      </c>
      <c r="B15" s="262">
        <v>84</v>
      </c>
      <c r="C15" s="262">
        <v>2749</v>
      </c>
      <c r="D15" s="262">
        <v>2324</v>
      </c>
      <c r="E15" s="145">
        <v>533</v>
      </c>
      <c r="F15" s="145">
        <v>1791</v>
      </c>
      <c r="G15" s="262">
        <v>1588</v>
      </c>
      <c r="H15" s="145">
        <v>143</v>
      </c>
      <c r="I15" s="145">
        <v>1445</v>
      </c>
      <c r="J15" s="110">
        <v>61</v>
      </c>
      <c r="K15" s="110">
        <v>2547</v>
      </c>
      <c r="L15" s="110">
        <v>2148</v>
      </c>
      <c r="M15" s="145">
        <v>506</v>
      </c>
      <c r="N15" s="145">
        <v>1642</v>
      </c>
      <c r="O15" s="263"/>
      <c r="P15" s="110">
        <v>1452</v>
      </c>
      <c r="Q15" s="145">
        <v>127</v>
      </c>
      <c r="R15" s="145">
        <v>1325</v>
      </c>
      <c r="S15" s="275">
        <v>23</v>
      </c>
      <c r="T15" s="275">
        <v>202</v>
      </c>
      <c r="U15" s="275">
        <v>176</v>
      </c>
      <c r="V15" s="145">
        <v>27</v>
      </c>
      <c r="W15" s="145">
        <v>149</v>
      </c>
      <c r="X15" s="275">
        <v>136</v>
      </c>
      <c r="Y15" s="145">
        <v>16</v>
      </c>
      <c r="Z15" s="145">
        <v>120</v>
      </c>
      <c r="AA15" s="86">
        <v>2022</v>
      </c>
    </row>
    <row r="16" spans="1:27" s="11" customFormat="1" ht="39.950000000000003" customHeight="1">
      <c r="A16" s="690">
        <v>2023</v>
      </c>
      <c r="B16" s="691">
        <f>SUM(B17,B18)</f>
        <v>81</v>
      </c>
      <c r="C16" s="692">
        <f>SUM(C17,C18)</f>
        <v>2843</v>
      </c>
      <c r="D16" s="692">
        <f>SUM(E16,F16)</f>
        <v>2457</v>
      </c>
      <c r="E16" s="692">
        <f>SUM(E17:E18)</f>
        <v>528</v>
      </c>
      <c r="F16" s="692">
        <f>SUM(F17:F18)</f>
        <v>1929</v>
      </c>
      <c r="G16" s="692">
        <f>SUM(H16,I16)</f>
        <v>1726</v>
      </c>
      <c r="H16" s="692">
        <f>SUM(H17,H18)</f>
        <v>166</v>
      </c>
      <c r="I16" s="692">
        <f>SUM(I17,I18)</f>
        <v>1560</v>
      </c>
      <c r="J16" s="692">
        <f>SUM(J17,J18)</f>
        <v>61</v>
      </c>
      <c r="K16" s="692">
        <f>SUM(K17,K18)</f>
        <v>2648</v>
      </c>
      <c r="L16" s="692">
        <f>SUM(M16,N16)</f>
        <v>2272</v>
      </c>
      <c r="M16" s="692">
        <f>SUM(M17,M18)</f>
        <v>500</v>
      </c>
      <c r="N16" s="692">
        <f>SUM(N17,N18)</f>
        <v>1772</v>
      </c>
      <c r="O16" s="691"/>
      <c r="P16" s="691">
        <f>SUM(Q16,R16)</f>
        <v>1584</v>
      </c>
      <c r="Q16" s="691">
        <f t="shared" ref="Q16:W16" si="0">SUM(Q17,Q18)</f>
        <v>152</v>
      </c>
      <c r="R16" s="691">
        <f t="shared" si="0"/>
        <v>1432</v>
      </c>
      <c r="S16" s="693">
        <f t="shared" si="0"/>
        <v>20</v>
      </c>
      <c r="T16" s="693">
        <f t="shared" si="0"/>
        <v>195</v>
      </c>
      <c r="U16" s="694">
        <f t="shared" si="0"/>
        <v>185</v>
      </c>
      <c r="V16" s="693">
        <f t="shared" si="0"/>
        <v>28</v>
      </c>
      <c r="W16" s="693">
        <f t="shared" si="0"/>
        <v>157</v>
      </c>
      <c r="X16" s="693">
        <f>SUM(Z16,Y16)</f>
        <v>142</v>
      </c>
      <c r="Y16" s="693">
        <f>SUM(Y17,Y18)</f>
        <v>14</v>
      </c>
      <c r="Z16" s="103">
        <f>SUM(Z17,Z18)</f>
        <v>128</v>
      </c>
      <c r="AA16" s="695">
        <v>2023</v>
      </c>
    </row>
    <row r="17" spans="1:27" s="11" customFormat="1" ht="39.950000000000003" customHeight="1">
      <c r="A17" s="696" t="s">
        <v>103</v>
      </c>
      <c r="B17" s="106">
        <f>SUM(J17,S17)</f>
        <v>37</v>
      </c>
      <c r="C17" s="106">
        <f>SUM(K17,T17)</f>
        <v>1563</v>
      </c>
      <c r="D17" s="106">
        <f>SUM(E17:F17)</f>
        <v>1397</v>
      </c>
      <c r="E17" s="106">
        <f>M17+V17</f>
        <v>323</v>
      </c>
      <c r="F17" s="106">
        <f>N17+W17</f>
        <v>1074</v>
      </c>
      <c r="G17" s="106">
        <f>SUM(H17:I17)</f>
        <v>995</v>
      </c>
      <c r="H17" s="106">
        <f>Q17+Y17</f>
        <v>101</v>
      </c>
      <c r="I17" s="106">
        <f>R17+Z17</f>
        <v>894</v>
      </c>
      <c r="J17" s="106">
        <v>26</v>
      </c>
      <c r="K17" s="106">
        <v>1476</v>
      </c>
      <c r="L17" s="106">
        <f>SUM(M17:N17)</f>
        <v>1314</v>
      </c>
      <c r="M17" s="106">
        <v>307</v>
      </c>
      <c r="N17" s="106">
        <v>1007</v>
      </c>
      <c r="O17" s="106"/>
      <c r="P17" s="106">
        <f>SUM(Q17:R17)</f>
        <v>929</v>
      </c>
      <c r="Q17" s="106">
        <v>94</v>
      </c>
      <c r="R17" s="106">
        <v>835</v>
      </c>
      <c r="S17" s="697">
        <v>11</v>
      </c>
      <c r="T17" s="697">
        <v>87</v>
      </c>
      <c r="U17" s="106">
        <f>SUM(V17:W17)</f>
        <v>83</v>
      </c>
      <c r="V17" s="698">
        <v>16</v>
      </c>
      <c r="W17" s="698">
        <v>67</v>
      </c>
      <c r="X17" s="106">
        <f>SUM(Y17:Z17)</f>
        <v>66</v>
      </c>
      <c r="Y17" s="698">
        <v>7</v>
      </c>
      <c r="Z17" s="699">
        <v>59</v>
      </c>
      <c r="AA17" s="108" t="s">
        <v>87</v>
      </c>
    </row>
    <row r="18" spans="1:27" s="11" customFormat="1" ht="39.950000000000003" customHeight="1">
      <c r="A18" s="696" t="s">
        <v>104</v>
      </c>
      <c r="B18" s="106">
        <f>SUM(J18,S18)</f>
        <v>44</v>
      </c>
      <c r="C18" s="106">
        <f>SUM(K18,T18)</f>
        <v>1280</v>
      </c>
      <c r="D18" s="106">
        <f>SUM(E18:F18)</f>
        <v>1060</v>
      </c>
      <c r="E18" s="106">
        <f>M18+V18</f>
        <v>205</v>
      </c>
      <c r="F18" s="106">
        <f>N18+W18</f>
        <v>855</v>
      </c>
      <c r="G18" s="106">
        <f>SUM(H18:I18)</f>
        <v>731</v>
      </c>
      <c r="H18" s="106">
        <f>Q18+Y18</f>
        <v>65</v>
      </c>
      <c r="I18" s="106">
        <f>R18+Z18</f>
        <v>666</v>
      </c>
      <c r="J18" s="106">
        <v>35</v>
      </c>
      <c r="K18" s="106">
        <v>1172</v>
      </c>
      <c r="L18" s="106">
        <f>SUM(M18:N18)</f>
        <v>958</v>
      </c>
      <c r="M18" s="106">
        <v>193</v>
      </c>
      <c r="N18" s="106">
        <v>765</v>
      </c>
      <c r="O18" s="106"/>
      <c r="P18" s="106">
        <f>SUM(Q18:R18)</f>
        <v>655</v>
      </c>
      <c r="Q18" s="106">
        <v>58</v>
      </c>
      <c r="R18" s="106">
        <v>597</v>
      </c>
      <c r="S18" s="697">
        <v>9</v>
      </c>
      <c r="T18" s="697">
        <v>108</v>
      </c>
      <c r="U18" s="106">
        <f>SUM(V18:W18)</f>
        <v>102</v>
      </c>
      <c r="V18" s="698">
        <v>12</v>
      </c>
      <c r="W18" s="698">
        <v>90</v>
      </c>
      <c r="X18" s="106">
        <f>SUM(Y18:Z18)</f>
        <v>76</v>
      </c>
      <c r="Y18" s="698">
        <v>7</v>
      </c>
      <c r="Z18" s="699">
        <v>69</v>
      </c>
      <c r="AA18" s="108" t="s">
        <v>91</v>
      </c>
    </row>
    <row r="19" spans="1:27" ht="5.25" customHeight="1" thickBot="1">
      <c r="A19" s="266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50"/>
      <c r="P19" s="267"/>
      <c r="Q19" s="268"/>
      <c r="R19" s="268"/>
      <c r="S19" s="267"/>
      <c r="T19" s="267"/>
      <c r="U19" s="270"/>
      <c r="V19" s="270"/>
      <c r="W19" s="270"/>
      <c r="X19" s="278"/>
      <c r="Y19" s="270"/>
      <c r="Z19" s="270"/>
      <c r="AA19" s="279"/>
    </row>
    <row r="20" spans="1:27" s="20" customFormat="1" ht="21" customHeight="1" thickTop="1">
      <c r="A20" s="75" t="s">
        <v>616</v>
      </c>
      <c r="B20" s="268"/>
      <c r="C20" s="268"/>
      <c r="D20" s="268"/>
      <c r="E20" s="268"/>
      <c r="F20" s="268"/>
      <c r="G20" s="268"/>
      <c r="H20" s="268"/>
      <c r="I20" s="268"/>
      <c r="J20" s="268"/>
      <c r="K20" s="268"/>
      <c r="L20" s="268"/>
      <c r="M20" s="268"/>
      <c r="N20" s="268"/>
      <c r="O20" s="271"/>
      <c r="P20" s="648" t="s">
        <v>583</v>
      </c>
      <c r="Q20" s="280"/>
      <c r="R20" s="280"/>
      <c r="S20" s="648"/>
      <c r="T20" s="268"/>
      <c r="U20" s="271"/>
      <c r="V20" s="271"/>
      <c r="W20" s="271"/>
      <c r="X20" s="271"/>
      <c r="Y20" s="271"/>
      <c r="Z20" s="271"/>
      <c r="AA20" s="648"/>
    </row>
    <row r="21" spans="1:27" ht="13.5" customHeight="1">
      <c r="Y21" s="12"/>
      <c r="Z21" s="12"/>
    </row>
    <row r="22" spans="1:27" s="4" customFormat="1">
      <c r="A22" s="1"/>
      <c r="B22" s="1"/>
      <c r="C22" s="1"/>
      <c r="D22" s="3"/>
      <c r="E22" s="3"/>
      <c r="F22" s="3"/>
      <c r="G22" s="3"/>
      <c r="H22" s="3"/>
      <c r="I22" s="3"/>
      <c r="J22" s="3"/>
      <c r="K22" s="12"/>
      <c r="L22" s="12"/>
      <c r="M22" s="12"/>
      <c r="N22" s="12"/>
      <c r="O22" s="3"/>
      <c r="P22" s="3"/>
      <c r="Q22" s="3"/>
      <c r="R22" s="3"/>
      <c r="S22" s="1"/>
      <c r="T22" s="1"/>
    </row>
    <row r="23" spans="1:27">
      <c r="Y23" s="12"/>
      <c r="Z23" s="12"/>
    </row>
    <row r="24" spans="1:27">
      <c r="Y24" s="12"/>
      <c r="Z24" s="12"/>
    </row>
    <row r="25" spans="1:27">
      <c r="Y25" s="12"/>
      <c r="Z25" s="12"/>
    </row>
    <row r="26" spans="1:27">
      <c r="Y26" s="12"/>
      <c r="Z26" s="12"/>
    </row>
    <row r="27" spans="1:27">
      <c r="Y27" s="12"/>
      <c r="Z27" s="12"/>
    </row>
    <row r="28" spans="1:27">
      <c r="Y28" s="12"/>
      <c r="Z28" s="12"/>
    </row>
  </sheetData>
  <mergeCells count="31">
    <mergeCell ref="L9:N9"/>
    <mergeCell ref="I9:I10"/>
    <mergeCell ref="C9:C10"/>
    <mergeCell ref="A6:A10"/>
    <mergeCell ref="B8:B10"/>
    <mergeCell ref="C8:F8"/>
    <mergeCell ref="B6:I7"/>
    <mergeCell ref="G8:I8"/>
    <mergeCell ref="X1:AA1"/>
    <mergeCell ref="S3:AA3"/>
    <mergeCell ref="J6:N7"/>
    <mergeCell ref="K8:N8"/>
    <mergeCell ref="U9:W9"/>
    <mergeCell ref="Y9:Y10"/>
    <mergeCell ref="T9:T10"/>
    <mergeCell ref="P6:R7"/>
    <mergeCell ref="R9:R10"/>
    <mergeCell ref="A3:N3"/>
    <mergeCell ref="A5:B5"/>
    <mergeCell ref="J8:J10"/>
    <mergeCell ref="K9:K10"/>
    <mergeCell ref="D9:F9"/>
    <mergeCell ref="S8:S10"/>
    <mergeCell ref="H9:H10"/>
    <mergeCell ref="AA6:AA10"/>
    <mergeCell ref="Z9:Z10"/>
    <mergeCell ref="T8:W8"/>
    <mergeCell ref="X8:Z8"/>
    <mergeCell ref="Q9:Q10"/>
    <mergeCell ref="S6:Z7"/>
    <mergeCell ref="P8:R8"/>
  </mergeCells>
  <phoneticPr fontId="2" type="noConversion"/>
  <pageMargins left="0.39370078740157483" right="0.39370078740157483" top="0.51181102362204722" bottom="0.39370078740157483" header="0.19685039370078741" footer="0.19685039370078741"/>
  <pageSetup paperSize="8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0"/>
  <sheetViews>
    <sheetView view="pageBreakPreview" zoomScaleNormal="100" workbookViewId="0"/>
  </sheetViews>
  <sheetFormatPr defaultColWidth="6.875" defaultRowHeight="11.25"/>
  <cols>
    <col min="1" max="1" width="8.125" style="9" customWidth="1"/>
    <col min="2" max="2" width="9.75" style="9" customWidth="1"/>
    <col min="3" max="3" width="8.25" style="9" bestFit="1" customWidth="1"/>
    <col min="4" max="4" width="8.25" style="9" customWidth="1"/>
    <col min="5" max="5" width="7.625" style="9" customWidth="1"/>
    <col min="6" max="6" width="10.125" style="9" customWidth="1"/>
    <col min="7" max="7" width="6.875" style="9" customWidth="1"/>
    <col min="8" max="8" width="8.25" style="9" bestFit="1" customWidth="1"/>
    <col min="9" max="9" width="7.625" style="9" customWidth="1"/>
    <col min="10" max="10" width="6.875" style="9" customWidth="1"/>
    <col min="11" max="12" width="8.25" style="9" customWidth="1"/>
    <col min="13" max="13" width="7.625" style="9" customWidth="1"/>
    <col min="14" max="14" width="9.75" style="9" customWidth="1"/>
    <col min="15" max="16" width="6.875" style="9" customWidth="1"/>
    <col min="17" max="17" width="7.625" style="9" customWidth="1"/>
    <col min="18" max="18" width="2.625" style="9" customWidth="1"/>
    <col min="19" max="19" width="9.875" style="9" customWidth="1"/>
    <col min="20" max="21" width="6.875" style="9" customWidth="1"/>
    <col min="22" max="22" width="7.625" style="9" customWidth="1"/>
    <col min="23" max="23" width="9.75" style="9" customWidth="1"/>
    <col min="24" max="25" width="6.875" style="9" customWidth="1"/>
    <col min="26" max="26" width="7.625" style="9" customWidth="1"/>
    <col min="27" max="27" width="9.875" style="9" customWidth="1"/>
    <col min="28" max="29" width="6.875" style="9" customWidth="1"/>
    <col min="30" max="30" width="7.625" style="9" customWidth="1"/>
    <col min="31" max="31" width="9.75" style="9" customWidth="1"/>
    <col min="32" max="33" width="6.875" style="9" customWidth="1"/>
    <col min="34" max="34" width="7.625" style="9" customWidth="1"/>
    <col min="35" max="35" width="9.625" style="9" customWidth="1"/>
    <col min="36" max="16384" width="6.875" style="10"/>
  </cols>
  <sheetData>
    <row r="1" spans="1:35" ht="21" customHeight="1">
      <c r="A1" s="95" t="s">
        <v>386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10" t="s">
        <v>186</v>
      </c>
      <c r="AF1" s="810"/>
      <c r="AG1" s="810"/>
      <c r="AH1" s="810"/>
      <c r="AI1" s="810"/>
    </row>
    <row r="2" spans="1:35" s="13" customFormat="1" ht="36" customHeight="1">
      <c r="A2" s="816" t="s">
        <v>207</v>
      </c>
      <c r="B2" s="816"/>
      <c r="C2" s="816"/>
      <c r="D2" s="816"/>
      <c r="E2" s="816"/>
      <c r="F2" s="816"/>
      <c r="G2" s="816"/>
      <c r="H2" s="816"/>
      <c r="I2" s="816"/>
      <c r="J2" s="816"/>
      <c r="K2" s="816"/>
      <c r="L2" s="816"/>
      <c r="M2" s="816"/>
      <c r="N2" s="816"/>
      <c r="O2" s="816"/>
      <c r="P2" s="816"/>
      <c r="Q2" s="816"/>
      <c r="R2" s="490"/>
      <c r="S2" s="804" t="s">
        <v>430</v>
      </c>
      <c r="T2" s="804"/>
      <c r="U2" s="804"/>
      <c r="V2" s="804"/>
      <c r="W2" s="804"/>
      <c r="X2" s="804"/>
      <c r="Y2" s="804"/>
      <c r="Z2" s="804"/>
      <c r="AA2" s="804"/>
      <c r="AB2" s="804"/>
      <c r="AC2" s="804"/>
      <c r="AD2" s="804"/>
      <c r="AE2" s="804"/>
      <c r="AF2" s="804"/>
      <c r="AG2" s="804"/>
      <c r="AH2" s="804"/>
      <c r="AI2" s="804"/>
    </row>
    <row r="3" spans="1:35" s="14" customFormat="1" ht="9.9499999999999993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</row>
    <row r="4" spans="1:35" s="20" customFormat="1" ht="18.75" customHeight="1" thickBot="1">
      <c r="A4" s="809" t="s">
        <v>198</v>
      </c>
      <c r="B4" s="809"/>
      <c r="C4" s="250"/>
      <c r="D4" s="252"/>
      <c r="E4" s="253"/>
      <c r="F4" s="250"/>
      <c r="G4" s="250"/>
      <c r="H4" s="252"/>
      <c r="I4" s="253"/>
      <c r="J4" s="250"/>
      <c r="K4" s="250"/>
      <c r="L4" s="252"/>
      <c r="M4" s="253"/>
      <c r="N4" s="250"/>
      <c r="O4" s="250"/>
      <c r="P4" s="252"/>
      <c r="Q4" s="253"/>
      <c r="R4" s="253"/>
      <c r="S4" s="250"/>
      <c r="T4" s="250"/>
      <c r="U4" s="252"/>
      <c r="V4" s="253"/>
      <c r="W4" s="250"/>
      <c r="X4" s="250"/>
      <c r="Y4" s="252"/>
      <c r="Z4" s="253"/>
      <c r="AA4" s="250"/>
      <c r="AB4" s="250"/>
      <c r="AC4" s="252"/>
      <c r="AD4" s="253"/>
      <c r="AE4" s="253"/>
      <c r="AF4" s="253"/>
      <c r="AG4" s="253"/>
      <c r="AH4" s="253"/>
      <c r="AI4" s="535" t="s">
        <v>7</v>
      </c>
    </row>
    <row r="5" spans="1:35" s="20" customFormat="1" ht="48.75" customHeight="1" thickTop="1">
      <c r="A5" s="805" t="s">
        <v>126</v>
      </c>
      <c r="B5" s="820" t="s">
        <v>92</v>
      </c>
      <c r="C5" s="821"/>
      <c r="D5" s="821"/>
      <c r="E5" s="821"/>
      <c r="F5" s="801" t="s">
        <v>431</v>
      </c>
      <c r="G5" s="817"/>
      <c r="H5" s="817"/>
      <c r="I5" s="817"/>
      <c r="J5" s="819" t="s">
        <v>578</v>
      </c>
      <c r="K5" s="817"/>
      <c r="L5" s="817"/>
      <c r="M5" s="805"/>
      <c r="N5" s="801" t="s">
        <v>432</v>
      </c>
      <c r="O5" s="817"/>
      <c r="P5" s="817"/>
      <c r="Q5" s="805"/>
      <c r="R5" s="528"/>
      <c r="S5" s="801" t="s">
        <v>433</v>
      </c>
      <c r="T5" s="817"/>
      <c r="U5" s="817"/>
      <c r="V5" s="805"/>
      <c r="W5" s="801" t="s">
        <v>506</v>
      </c>
      <c r="X5" s="817"/>
      <c r="Y5" s="817"/>
      <c r="Z5" s="805"/>
      <c r="AA5" s="801" t="s">
        <v>568</v>
      </c>
      <c r="AB5" s="817"/>
      <c r="AC5" s="817"/>
      <c r="AD5" s="805"/>
      <c r="AE5" s="801" t="s">
        <v>579</v>
      </c>
      <c r="AF5" s="817"/>
      <c r="AG5" s="817"/>
      <c r="AH5" s="805"/>
      <c r="AI5" s="801" t="s">
        <v>106</v>
      </c>
    </row>
    <row r="6" spans="1:35" s="20" customFormat="1" ht="36" customHeight="1">
      <c r="A6" s="795"/>
      <c r="B6" s="784" t="s">
        <v>422</v>
      </c>
      <c r="C6" s="784" t="s">
        <v>434</v>
      </c>
      <c r="D6" s="818"/>
      <c r="E6" s="784" t="s">
        <v>181</v>
      </c>
      <c r="F6" s="784" t="s">
        <v>422</v>
      </c>
      <c r="G6" s="784" t="s">
        <v>434</v>
      </c>
      <c r="H6" s="818"/>
      <c r="I6" s="784" t="s">
        <v>182</v>
      </c>
      <c r="J6" s="784" t="s">
        <v>422</v>
      </c>
      <c r="K6" s="806" t="s">
        <v>434</v>
      </c>
      <c r="L6" s="807"/>
      <c r="M6" s="784" t="s">
        <v>182</v>
      </c>
      <c r="N6" s="784" t="s">
        <v>422</v>
      </c>
      <c r="O6" s="784" t="s">
        <v>434</v>
      </c>
      <c r="P6" s="818"/>
      <c r="Q6" s="784" t="s">
        <v>181</v>
      </c>
      <c r="R6" s="528"/>
      <c r="S6" s="784" t="s">
        <v>422</v>
      </c>
      <c r="T6" s="784" t="s">
        <v>434</v>
      </c>
      <c r="U6" s="818"/>
      <c r="V6" s="784" t="s">
        <v>181</v>
      </c>
      <c r="W6" s="784" t="s">
        <v>422</v>
      </c>
      <c r="X6" s="784" t="s">
        <v>434</v>
      </c>
      <c r="Y6" s="818"/>
      <c r="Z6" s="784" t="s">
        <v>183</v>
      </c>
      <c r="AA6" s="784" t="s">
        <v>422</v>
      </c>
      <c r="AB6" s="784" t="s">
        <v>434</v>
      </c>
      <c r="AC6" s="818"/>
      <c r="AD6" s="784" t="s">
        <v>182</v>
      </c>
      <c r="AE6" s="784" t="s">
        <v>422</v>
      </c>
      <c r="AF6" s="784" t="s">
        <v>434</v>
      </c>
      <c r="AG6" s="818"/>
      <c r="AH6" s="784" t="s">
        <v>183</v>
      </c>
      <c r="AI6" s="802"/>
    </row>
    <row r="7" spans="1:35" s="20" customFormat="1" ht="36" customHeight="1">
      <c r="A7" s="795"/>
      <c r="B7" s="784"/>
      <c r="C7" s="527" t="s">
        <v>424</v>
      </c>
      <c r="D7" s="259" t="s">
        <v>435</v>
      </c>
      <c r="E7" s="818"/>
      <c r="F7" s="784"/>
      <c r="G7" s="527" t="s">
        <v>424</v>
      </c>
      <c r="H7" s="259" t="s">
        <v>435</v>
      </c>
      <c r="I7" s="818"/>
      <c r="J7" s="784"/>
      <c r="K7" s="527" t="s">
        <v>424</v>
      </c>
      <c r="L7" s="259" t="s">
        <v>435</v>
      </c>
      <c r="M7" s="818"/>
      <c r="N7" s="784"/>
      <c r="O7" s="527" t="s">
        <v>424</v>
      </c>
      <c r="P7" s="259" t="s">
        <v>435</v>
      </c>
      <c r="Q7" s="818"/>
      <c r="R7" s="257"/>
      <c r="S7" s="784"/>
      <c r="T7" s="527" t="s">
        <v>424</v>
      </c>
      <c r="U7" s="259" t="s">
        <v>435</v>
      </c>
      <c r="V7" s="818"/>
      <c r="W7" s="784"/>
      <c r="X7" s="527" t="s">
        <v>424</v>
      </c>
      <c r="Y7" s="259" t="s">
        <v>435</v>
      </c>
      <c r="Z7" s="818"/>
      <c r="AA7" s="784"/>
      <c r="AB7" s="527" t="s">
        <v>424</v>
      </c>
      <c r="AC7" s="259" t="s">
        <v>435</v>
      </c>
      <c r="AD7" s="818"/>
      <c r="AE7" s="784"/>
      <c r="AF7" s="527" t="s">
        <v>424</v>
      </c>
      <c r="AG7" s="259" t="s">
        <v>435</v>
      </c>
      <c r="AH7" s="818"/>
      <c r="AI7" s="802"/>
    </row>
    <row r="8" spans="1:35" ht="4.5" customHeight="1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4"/>
    </row>
    <row r="9" spans="1:35" s="20" customFormat="1" ht="39.950000000000003" customHeight="1">
      <c r="A9" s="136">
        <v>2019</v>
      </c>
      <c r="B9" s="144">
        <v>70</v>
      </c>
      <c r="C9" s="144">
        <v>1062</v>
      </c>
      <c r="D9" s="144">
        <v>995</v>
      </c>
      <c r="E9" s="144">
        <v>467</v>
      </c>
      <c r="F9" s="144">
        <v>25</v>
      </c>
      <c r="G9" s="145" t="s">
        <v>93</v>
      </c>
      <c r="H9" s="144">
        <v>262</v>
      </c>
      <c r="I9" s="144">
        <v>270</v>
      </c>
      <c r="J9" s="144">
        <v>22</v>
      </c>
      <c r="K9" s="144">
        <v>651</v>
      </c>
      <c r="L9" s="144">
        <v>295</v>
      </c>
      <c r="M9" s="144">
        <v>141</v>
      </c>
      <c r="N9" s="144">
        <v>2</v>
      </c>
      <c r="O9" s="144">
        <v>11</v>
      </c>
      <c r="P9" s="144">
        <v>4</v>
      </c>
      <c r="Q9" s="144">
        <v>5</v>
      </c>
      <c r="R9" s="144"/>
      <c r="S9" s="144">
        <v>16</v>
      </c>
      <c r="T9" s="144" t="s">
        <v>93</v>
      </c>
      <c r="U9" s="144">
        <v>34</v>
      </c>
      <c r="V9" s="144">
        <v>34</v>
      </c>
      <c r="W9" s="100" t="s">
        <v>93</v>
      </c>
      <c r="X9" s="100">
        <v>0</v>
      </c>
      <c r="Y9" s="100">
        <v>0</v>
      </c>
      <c r="Z9" s="100" t="s">
        <v>93</v>
      </c>
      <c r="AA9" s="100" t="s">
        <v>93</v>
      </c>
      <c r="AB9" s="100" t="s">
        <v>93</v>
      </c>
      <c r="AC9" s="100" t="s">
        <v>93</v>
      </c>
      <c r="AD9" s="100" t="s">
        <v>93</v>
      </c>
      <c r="AE9" s="144">
        <v>5</v>
      </c>
      <c r="AF9" s="144">
        <v>400</v>
      </c>
      <c r="AG9" s="144">
        <v>400</v>
      </c>
      <c r="AH9" s="144">
        <v>17</v>
      </c>
      <c r="AI9" s="86">
        <v>2019</v>
      </c>
    </row>
    <row r="10" spans="1:35" s="20" customFormat="1" ht="39.950000000000003" customHeight="1">
      <c r="A10" s="136">
        <v>2020</v>
      </c>
      <c r="B10" s="144">
        <v>84</v>
      </c>
      <c r="C10" s="144">
        <v>1133</v>
      </c>
      <c r="D10" s="144">
        <v>1123</v>
      </c>
      <c r="E10" s="144">
        <v>538</v>
      </c>
      <c r="F10" s="144">
        <v>32</v>
      </c>
      <c r="G10" s="145" t="s">
        <v>93</v>
      </c>
      <c r="H10" s="144">
        <v>333</v>
      </c>
      <c r="I10" s="144">
        <v>310</v>
      </c>
      <c r="J10" s="144">
        <v>23</v>
      </c>
      <c r="K10" s="144">
        <v>722</v>
      </c>
      <c r="L10" s="144">
        <v>328</v>
      </c>
      <c r="M10" s="144">
        <v>146</v>
      </c>
      <c r="N10" s="144">
        <v>2</v>
      </c>
      <c r="O10" s="144">
        <v>11</v>
      </c>
      <c r="P10" s="144">
        <v>6</v>
      </c>
      <c r="Q10" s="144">
        <v>7</v>
      </c>
      <c r="R10" s="144"/>
      <c r="S10" s="144">
        <v>22</v>
      </c>
      <c r="T10" s="144" t="s">
        <v>93</v>
      </c>
      <c r="U10" s="144">
        <v>56</v>
      </c>
      <c r="V10" s="144">
        <v>58</v>
      </c>
      <c r="W10" s="100" t="s">
        <v>93</v>
      </c>
      <c r="X10" s="100">
        <v>0</v>
      </c>
      <c r="Y10" s="100">
        <v>0</v>
      </c>
      <c r="Z10" s="100" t="s">
        <v>93</v>
      </c>
      <c r="AA10" s="100" t="s">
        <v>93</v>
      </c>
      <c r="AB10" s="100" t="s">
        <v>93</v>
      </c>
      <c r="AC10" s="100" t="s">
        <v>93</v>
      </c>
      <c r="AD10" s="100" t="s">
        <v>93</v>
      </c>
      <c r="AE10" s="144">
        <v>5</v>
      </c>
      <c r="AF10" s="144">
        <v>400</v>
      </c>
      <c r="AG10" s="144">
        <v>400</v>
      </c>
      <c r="AH10" s="144">
        <v>17</v>
      </c>
      <c r="AI10" s="86">
        <v>2020</v>
      </c>
    </row>
    <row r="11" spans="1:35" s="20" customFormat="1" ht="39.950000000000003" customHeight="1">
      <c r="A11" s="109">
        <v>2021</v>
      </c>
      <c r="B11" s="101">
        <v>104</v>
      </c>
      <c r="C11" s="101">
        <v>1649</v>
      </c>
      <c r="D11" s="110">
        <v>1702</v>
      </c>
      <c r="E11" s="110">
        <v>1062</v>
      </c>
      <c r="F11" s="110">
        <v>36</v>
      </c>
      <c r="G11" s="100" t="s">
        <v>93</v>
      </c>
      <c r="H11" s="110">
        <v>647</v>
      </c>
      <c r="I11" s="110">
        <v>682</v>
      </c>
      <c r="J11" s="110">
        <v>33</v>
      </c>
      <c r="K11" s="110">
        <v>1238</v>
      </c>
      <c r="L11" s="110">
        <v>572</v>
      </c>
      <c r="M11" s="110">
        <v>244</v>
      </c>
      <c r="N11" s="100">
        <v>2</v>
      </c>
      <c r="O11" s="110">
        <v>11</v>
      </c>
      <c r="P11" s="110">
        <v>10</v>
      </c>
      <c r="Q11" s="110">
        <v>9</v>
      </c>
      <c r="R11" s="110"/>
      <c r="S11" s="100">
        <v>28</v>
      </c>
      <c r="T11" s="100" t="s">
        <v>93</v>
      </c>
      <c r="U11" s="100">
        <v>73</v>
      </c>
      <c r="V11" s="100">
        <v>110</v>
      </c>
      <c r="W11" s="100">
        <v>0</v>
      </c>
      <c r="X11" s="100">
        <v>0</v>
      </c>
      <c r="Y11" s="100">
        <v>0</v>
      </c>
      <c r="Z11" s="100">
        <v>0</v>
      </c>
      <c r="AA11" s="100" t="s">
        <v>93</v>
      </c>
      <c r="AB11" s="100" t="s">
        <v>93</v>
      </c>
      <c r="AC11" s="100" t="s">
        <v>93</v>
      </c>
      <c r="AD11" s="100" t="s">
        <v>93</v>
      </c>
      <c r="AE11" s="100">
        <v>5</v>
      </c>
      <c r="AF11" s="100">
        <v>400</v>
      </c>
      <c r="AG11" s="100">
        <v>400</v>
      </c>
      <c r="AH11" s="100">
        <v>17</v>
      </c>
      <c r="AI11" s="86">
        <v>2021</v>
      </c>
    </row>
    <row r="12" spans="1:35" s="20" customFormat="1" ht="39.950000000000003" customHeight="1">
      <c r="A12" s="109">
        <v>2022</v>
      </c>
      <c r="B12" s="101">
        <v>144</v>
      </c>
      <c r="C12" s="101">
        <v>1740</v>
      </c>
      <c r="D12" s="110">
        <v>2508</v>
      </c>
      <c r="E12" s="110">
        <v>1725</v>
      </c>
      <c r="F12" s="110">
        <v>60</v>
      </c>
      <c r="G12" s="100" t="s">
        <v>93</v>
      </c>
      <c r="H12" s="110">
        <v>1095</v>
      </c>
      <c r="I12" s="110">
        <v>1106</v>
      </c>
      <c r="J12" s="110">
        <v>36</v>
      </c>
      <c r="K12" s="110">
        <v>1329</v>
      </c>
      <c r="L12" s="110">
        <v>882</v>
      </c>
      <c r="M12" s="110">
        <v>360</v>
      </c>
      <c r="N12" s="100">
        <v>2</v>
      </c>
      <c r="O12" s="110">
        <v>11</v>
      </c>
      <c r="P12" s="110">
        <v>3</v>
      </c>
      <c r="Q12" s="110">
        <v>7</v>
      </c>
      <c r="R12" s="110"/>
      <c r="S12" s="100">
        <v>37</v>
      </c>
      <c r="T12" s="100" t="s">
        <v>93</v>
      </c>
      <c r="U12" s="100">
        <v>128</v>
      </c>
      <c r="V12" s="100">
        <v>231</v>
      </c>
      <c r="W12" s="100">
        <v>1</v>
      </c>
      <c r="X12" s="100" t="s">
        <v>93</v>
      </c>
      <c r="Y12" s="100" t="s">
        <v>93</v>
      </c>
      <c r="Z12" s="100">
        <v>1</v>
      </c>
      <c r="AA12" s="100">
        <v>3</v>
      </c>
      <c r="AB12" s="100" t="s">
        <v>93</v>
      </c>
      <c r="AC12" s="100" t="s">
        <v>93</v>
      </c>
      <c r="AD12" s="100">
        <v>3</v>
      </c>
      <c r="AE12" s="100">
        <v>5</v>
      </c>
      <c r="AF12" s="100">
        <v>400</v>
      </c>
      <c r="AG12" s="100">
        <v>400</v>
      </c>
      <c r="AH12" s="100">
        <v>17</v>
      </c>
      <c r="AI12" s="86">
        <v>2022</v>
      </c>
    </row>
    <row r="13" spans="1:35" s="11" customFormat="1" ht="39.950000000000003" customHeight="1">
      <c r="A13" s="41">
        <v>2023</v>
      </c>
      <c r="B13" s="691">
        <f>SUM(B14:B15)</f>
        <v>160</v>
      </c>
      <c r="C13" s="691">
        <f>SUM(C14:C15)</f>
        <v>1930</v>
      </c>
      <c r="D13" s="691">
        <f>SUM(D14:D15)</f>
        <v>3619</v>
      </c>
      <c r="E13" s="691">
        <f>SUM(E14:E15)</f>
        <v>2415</v>
      </c>
      <c r="F13" s="691">
        <f>SUM(F14,F15)</f>
        <v>70</v>
      </c>
      <c r="G13" s="700" t="s">
        <v>618</v>
      </c>
      <c r="H13" s="691">
        <f>SUM(H14:H15)</f>
        <v>1923</v>
      </c>
      <c r="I13" s="691">
        <f>SUM(I14,I15)</f>
        <v>1806</v>
      </c>
      <c r="J13" s="691">
        <f t="shared" ref="J13:M13" si="0">SUM(J14,J15)</f>
        <v>40</v>
      </c>
      <c r="K13" s="691">
        <f t="shared" si="0"/>
        <v>1524</v>
      </c>
      <c r="L13" s="691">
        <f t="shared" si="0"/>
        <v>978</v>
      </c>
      <c r="M13" s="691">
        <f t="shared" si="0"/>
        <v>401</v>
      </c>
      <c r="N13" s="692">
        <f>SUM(N14,N15)</f>
        <v>1</v>
      </c>
      <c r="O13" s="691">
        <f>SUM(O14,O15)</f>
        <v>6</v>
      </c>
      <c r="P13" s="691">
        <f>SUM(P14,P15)</f>
        <v>6</v>
      </c>
      <c r="Q13" s="691">
        <f>SUM(Q14,Q15)</f>
        <v>2</v>
      </c>
      <c r="R13" s="691"/>
      <c r="S13" s="691">
        <f>SUM(S14,S15)</f>
        <v>36</v>
      </c>
      <c r="T13" s="700" t="s">
        <v>618</v>
      </c>
      <c r="U13" s="691">
        <f>SUM(U14,U15)</f>
        <v>223</v>
      </c>
      <c r="V13" s="691">
        <f>SUM(V14,V15)</f>
        <v>181</v>
      </c>
      <c r="W13" s="692">
        <f t="shared" ref="W13:AH13" si="1">SUM(W14,W15)</f>
        <v>2</v>
      </c>
      <c r="X13" s="691" t="s">
        <v>618</v>
      </c>
      <c r="Y13" s="691">
        <f t="shared" si="1"/>
        <v>6</v>
      </c>
      <c r="Z13" s="691">
        <f t="shared" si="1"/>
        <v>4</v>
      </c>
      <c r="AA13" s="691">
        <f t="shared" si="1"/>
        <v>6</v>
      </c>
      <c r="AB13" s="691" t="s">
        <v>618</v>
      </c>
      <c r="AC13" s="691">
        <f t="shared" si="1"/>
        <v>83</v>
      </c>
      <c r="AD13" s="691">
        <f t="shared" si="1"/>
        <v>6</v>
      </c>
      <c r="AE13" s="691">
        <f t="shared" si="1"/>
        <v>5</v>
      </c>
      <c r="AF13" s="691">
        <f t="shared" si="1"/>
        <v>400</v>
      </c>
      <c r="AG13" s="691">
        <f t="shared" si="1"/>
        <v>400</v>
      </c>
      <c r="AH13" s="691">
        <f t="shared" si="1"/>
        <v>15</v>
      </c>
      <c r="AI13" s="44">
        <v>2023</v>
      </c>
    </row>
    <row r="14" spans="1:35" s="557" customFormat="1" ht="39.950000000000003" customHeight="1">
      <c r="A14" s="105" t="s">
        <v>103</v>
      </c>
      <c r="B14" s="106">
        <f t="shared" ref="B14:E15" si="2">SUM(F14,J14,W14,AA14,AE14,N14,S14)</f>
        <v>72</v>
      </c>
      <c r="C14" s="106">
        <f t="shared" si="2"/>
        <v>861</v>
      </c>
      <c r="D14" s="106">
        <f t="shared" si="2"/>
        <v>1280</v>
      </c>
      <c r="E14" s="106">
        <f t="shared" si="2"/>
        <v>698</v>
      </c>
      <c r="F14" s="106">
        <v>32</v>
      </c>
      <c r="G14" s="689" t="s">
        <v>93</v>
      </c>
      <c r="H14" s="705">
        <v>559</v>
      </c>
      <c r="I14" s="106">
        <v>487</v>
      </c>
      <c r="J14" s="106">
        <v>17</v>
      </c>
      <c r="K14" s="106">
        <v>615</v>
      </c>
      <c r="L14" s="106">
        <v>377</v>
      </c>
      <c r="M14" s="106">
        <v>162</v>
      </c>
      <c r="N14" s="701">
        <v>1</v>
      </c>
      <c r="O14" s="106">
        <v>6</v>
      </c>
      <c r="P14" s="106">
        <v>6</v>
      </c>
      <c r="Q14" s="106">
        <v>2</v>
      </c>
      <c r="R14" s="106"/>
      <c r="S14" s="106">
        <v>14</v>
      </c>
      <c r="T14" s="689" t="s">
        <v>93</v>
      </c>
      <c r="U14" s="106">
        <v>43</v>
      </c>
      <c r="V14" s="106">
        <v>33</v>
      </c>
      <c r="W14" s="701">
        <v>1</v>
      </c>
      <c r="X14" s="106" t="s">
        <v>93</v>
      </c>
      <c r="Y14" s="106">
        <v>0</v>
      </c>
      <c r="Z14" s="106">
        <v>1</v>
      </c>
      <c r="AA14" s="106">
        <v>4</v>
      </c>
      <c r="AB14" s="106" t="s">
        <v>93</v>
      </c>
      <c r="AC14" s="106">
        <v>55</v>
      </c>
      <c r="AD14" s="106">
        <v>4</v>
      </c>
      <c r="AE14" s="106">
        <v>3</v>
      </c>
      <c r="AF14" s="701">
        <v>240</v>
      </c>
      <c r="AG14" s="106">
        <v>240</v>
      </c>
      <c r="AH14" s="106">
        <v>9</v>
      </c>
      <c r="AI14" s="107" t="s">
        <v>87</v>
      </c>
    </row>
    <row r="15" spans="1:35" s="557" customFormat="1" ht="39.950000000000003" customHeight="1">
      <c r="A15" s="105" t="s">
        <v>104</v>
      </c>
      <c r="B15" s="106">
        <f t="shared" si="2"/>
        <v>88</v>
      </c>
      <c r="C15" s="106">
        <f t="shared" si="2"/>
        <v>1069</v>
      </c>
      <c r="D15" s="106">
        <f t="shared" si="2"/>
        <v>2339</v>
      </c>
      <c r="E15" s="106">
        <f t="shared" si="2"/>
        <v>1717</v>
      </c>
      <c r="F15" s="106">
        <v>38</v>
      </c>
      <c r="G15" s="689" t="s">
        <v>93</v>
      </c>
      <c r="H15" s="705">
        <v>1364</v>
      </c>
      <c r="I15" s="106">
        <v>1319</v>
      </c>
      <c r="J15" s="106">
        <v>23</v>
      </c>
      <c r="K15" s="106">
        <v>909</v>
      </c>
      <c r="L15" s="106">
        <v>601</v>
      </c>
      <c r="M15" s="106">
        <v>239</v>
      </c>
      <c r="N15" s="701">
        <v>0</v>
      </c>
      <c r="O15" s="106">
        <v>0</v>
      </c>
      <c r="P15" s="106">
        <v>0</v>
      </c>
      <c r="Q15" s="106">
        <v>0</v>
      </c>
      <c r="R15" s="106"/>
      <c r="S15" s="106">
        <v>22</v>
      </c>
      <c r="T15" s="689" t="s">
        <v>93</v>
      </c>
      <c r="U15" s="106">
        <v>180</v>
      </c>
      <c r="V15" s="106">
        <v>148</v>
      </c>
      <c r="W15" s="701">
        <v>1</v>
      </c>
      <c r="X15" s="106" t="s">
        <v>93</v>
      </c>
      <c r="Y15" s="106">
        <v>6</v>
      </c>
      <c r="Z15" s="106">
        <v>3</v>
      </c>
      <c r="AA15" s="106">
        <v>2</v>
      </c>
      <c r="AB15" s="106" t="s">
        <v>93</v>
      </c>
      <c r="AC15" s="106">
        <v>28</v>
      </c>
      <c r="AD15" s="106">
        <v>2</v>
      </c>
      <c r="AE15" s="106">
        <v>2</v>
      </c>
      <c r="AF15" s="701">
        <v>160</v>
      </c>
      <c r="AG15" s="106">
        <v>160</v>
      </c>
      <c r="AH15" s="106">
        <v>6</v>
      </c>
      <c r="AI15" s="107" t="s">
        <v>91</v>
      </c>
    </row>
    <row r="16" spans="1:35" ht="5.25" customHeight="1" thickBot="1">
      <c r="A16" s="266"/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1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69"/>
    </row>
    <row r="17" spans="1:35" s="20" customFormat="1" ht="21" customHeight="1" thickTop="1">
      <c r="A17" s="75" t="s">
        <v>616</v>
      </c>
      <c r="B17" s="253"/>
      <c r="C17" s="253"/>
      <c r="D17" s="253"/>
      <c r="E17" s="706"/>
      <c r="F17" s="253"/>
      <c r="G17" s="253"/>
      <c r="H17" s="253"/>
      <c r="I17" s="706"/>
      <c r="J17" s="815" t="s">
        <v>584</v>
      </c>
      <c r="K17" s="815"/>
      <c r="L17" s="815"/>
      <c r="M17" s="815"/>
      <c r="N17" s="815"/>
      <c r="O17" s="815"/>
      <c r="P17" s="815"/>
      <c r="Q17" s="815"/>
      <c r="R17" s="709"/>
      <c r="S17" s="75" t="s">
        <v>616</v>
      </c>
      <c r="T17" s="253"/>
      <c r="U17" s="253"/>
      <c r="V17" s="706"/>
      <c r="W17" s="253"/>
      <c r="X17" s="253"/>
      <c r="Y17" s="253"/>
      <c r="Z17" s="706"/>
      <c r="AA17" s="253"/>
      <c r="AB17" s="815" t="s">
        <v>584</v>
      </c>
      <c r="AC17" s="815"/>
      <c r="AD17" s="815"/>
      <c r="AE17" s="815"/>
      <c r="AF17" s="815"/>
      <c r="AG17" s="815"/>
      <c r="AH17" s="815"/>
      <c r="AI17" s="815"/>
    </row>
    <row r="18" spans="1:35">
      <c r="E18" s="12"/>
      <c r="I18" s="12"/>
      <c r="M18" s="12"/>
      <c r="Q18" s="12"/>
      <c r="R18" s="12"/>
      <c r="V18" s="12"/>
      <c r="Z18" s="12"/>
      <c r="AD18" s="12"/>
      <c r="AE18" s="12"/>
      <c r="AF18" s="12"/>
      <c r="AG18" s="12"/>
      <c r="AH18" s="12"/>
    </row>
    <row r="19" spans="1:35" s="4" customFormat="1">
      <c r="A19" s="1"/>
      <c r="B19" s="1"/>
      <c r="C19" s="1"/>
      <c r="D19" s="3"/>
      <c r="E19" s="3"/>
      <c r="F19" s="3"/>
      <c r="G19" s="12"/>
      <c r="H19" s="12"/>
      <c r="I19" s="3"/>
      <c r="J19" s="3"/>
      <c r="K19" s="1"/>
      <c r="L19" s="1"/>
      <c r="R19" s="1"/>
    </row>
    <row r="20" spans="1:35">
      <c r="E20" s="12"/>
      <c r="I20" s="12"/>
      <c r="M20" s="12"/>
      <c r="Q20" s="12"/>
      <c r="R20" s="12"/>
      <c r="V20" s="12"/>
      <c r="Z20" s="12"/>
      <c r="AD20" s="12"/>
      <c r="AE20" s="12"/>
      <c r="AF20" s="12"/>
      <c r="AG20" s="12"/>
      <c r="AH20" s="12"/>
    </row>
    <row r="21" spans="1:35">
      <c r="E21" s="12"/>
      <c r="I21" s="12"/>
      <c r="M21" s="12"/>
      <c r="Q21" s="12"/>
      <c r="R21" s="12"/>
      <c r="V21" s="12"/>
      <c r="Z21" s="12"/>
      <c r="AD21" s="12"/>
      <c r="AE21" s="12"/>
      <c r="AF21" s="12"/>
      <c r="AG21" s="12"/>
      <c r="AH21" s="12"/>
    </row>
    <row r="22" spans="1:35">
      <c r="E22" s="12"/>
      <c r="I22" s="12"/>
      <c r="M22" s="12"/>
      <c r="Q22" s="12"/>
      <c r="R22" s="12"/>
      <c r="V22" s="12"/>
      <c r="Z22" s="12"/>
      <c r="AD22" s="12"/>
      <c r="AE22" s="12"/>
      <c r="AF22" s="12"/>
      <c r="AG22" s="12"/>
      <c r="AH22" s="12"/>
    </row>
    <row r="23" spans="1:35">
      <c r="E23" s="12"/>
      <c r="I23" s="12"/>
      <c r="M23" s="12"/>
      <c r="Q23" s="12"/>
      <c r="R23" s="12"/>
      <c r="V23" s="12"/>
      <c r="Z23" s="12"/>
      <c r="AD23" s="12"/>
      <c r="AE23" s="12"/>
      <c r="AF23" s="12"/>
      <c r="AG23" s="12"/>
      <c r="AH23" s="12"/>
    </row>
    <row r="24" spans="1:35">
      <c r="E24" s="12"/>
      <c r="I24" s="12"/>
      <c r="M24" s="12"/>
      <c r="Q24" s="12"/>
      <c r="R24" s="12"/>
      <c r="V24" s="12"/>
      <c r="Z24" s="12"/>
      <c r="AD24" s="12"/>
      <c r="AE24" s="12"/>
      <c r="AF24" s="12"/>
      <c r="AG24" s="12"/>
      <c r="AH24" s="12"/>
    </row>
    <row r="25" spans="1:35">
      <c r="E25" s="12"/>
      <c r="I25" s="12"/>
      <c r="M25" s="12"/>
      <c r="Q25" s="12"/>
      <c r="R25" s="12"/>
      <c r="V25" s="12"/>
      <c r="Z25" s="12"/>
      <c r="AD25" s="12"/>
      <c r="AE25" s="12"/>
      <c r="AF25" s="12"/>
      <c r="AG25" s="12"/>
      <c r="AH25" s="12"/>
    </row>
    <row r="26" spans="1:35">
      <c r="E26" s="12"/>
      <c r="I26" s="12"/>
      <c r="M26" s="12"/>
      <c r="Q26" s="12"/>
      <c r="R26" s="12"/>
      <c r="V26" s="12"/>
      <c r="Z26" s="12"/>
      <c r="AD26" s="12"/>
      <c r="AE26" s="12"/>
      <c r="AF26" s="12"/>
      <c r="AG26" s="12"/>
      <c r="AH26" s="12"/>
    </row>
    <row r="27" spans="1:35">
      <c r="E27" s="12"/>
      <c r="I27" s="12"/>
      <c r="M27" s="12"/>
      <c r="Q27" s="12"/>
      <c r="R27" s="12"/>
      <c r="V27" s="12"/>
      <c r="Z27" s="12"/>
      <c r="AD27" s="12"/>
      <c r="AE27" s="12"/>
      <c r="AF27" s="12"/>
      <c r="AG27" s="12"/>
      <c r="AH27" s="12"/>
    </row>
    <row r="28" spans="1:35">
      <c r="E28" s="12"/>
      <c r="I28" s="12"/>
      <c r="M28" s="12"/>
      <c r="Q28" s="12"/>
      <c r="R28" s="12"/>
      <c r="V28" s="12"/>
      <c r="Z28" s="12"/>
      <c r="AD28" s="12"/>
      <c r="AE28" s="12"/>
      <c r="AF28" s="12"/>
      <c r="AG28" s="12"/>
      <c r="AH28" s="12"/>
    </row>
    <row r="29" spans="1:35">
      <c r="E29" s="12"/>
      <c r="I29" s="12"/>
      <c r="M29" s="12"/>
      <c r="Q29" s="12"/>
      <c r="R29" s="12"/>
      <c r="V29" s="12"/>
      <c r="Z29" s="12"/>
      <c r="AD29" s="12"/>
      <c r="AE29" s="12"/>
      <c r="AF29" s="12"/>
      <c r="AG29" s="12"/>
      <c r="AH29" s="12"/>
    </row>
    <row r="30" spans="1:35">
      <c r="E30" s="12"/>
      <c r="I30" s="12"/>
      <c r="M30" s="12"/>
      <c r="Q30" s="12"/>
      <c r="R30" s="12"/>
      <c r="V30" s="12"/>
      <c r="Z30" s="12"/>
      <c r="AD30" s="12"/>
      <c r="AE30" s="12"/>
      <c r="AF30" s="12"/>
      <c r="AG30" s="12"/>
      <c r="AH30" s="12"/>
    </row>
    <row r="31" spans="1:35">
      <c r="E31" s="12"/>
      <c r="I31" s="12"/>
      <c r="M31" s="12"/>
      <c r="Q31" s="12"/>
      <c r="R31" s="12"/>
      <c r="V31" s="12"/>
      <c r="Z31" s="12"/>
      <c r="AD31" s="12"/>
      <c r="AE31" s="12"/>
      <c r="AF31" s="12"/>
      <c r="AG31" s="12"/>
      <c r="AH31" s="12"/>
    </row>
    <row r="32" spans="1:35">
      <c r="E32" s="12"/>
      <c r="I32" s="12"/>
      <c r="M32" s="12"/>
      <c r="Q32" s="12"/>
      <c r="R32" s="12"/>
      <c r="V32" s="12"/>
      <c r="Z32" s="12"/>
      <c r="AD32" s="12"/>
      <c r="AE32" s="12"/>
      <c r="AF32" s="12"/>
      <c r="AG32" s="12"/>
      <c r="AH32" s="12"/>
    </row>
    <row r="33" spans="5:34">
      <c r="E33" s="12"/>
      <c r="I33" s="12"/>
      <c r="M33" s="12"/>
      <c r="Q33" s="12"/>
      <c r="R33" s="12"/>
      <c r="V33" s="12"/>
      <c r="Z33" s="12"/>
      <c r="AD33" s="12"/>
      <c r="AE33" s="12"/>
      <c r="AF33" s="12"/>
      <c r="AG33" s="12"/>
      <c r="AH33" s="12"/>
    </row>
    <row r="34" spans="5:34">
      <c r="E34" s="12"/>
      <c r="I34" s="12"/>
      <c r="M34" s="12"/>
      <c r="Q34" s="12"/>
      <c r="R34" s="12"/>
      <c r="V34" s="12"/>
      <c r="Z34" s="12"/>
      <c r="AD34" s="12"/>
      <c r="AE34" s="12"/>
      <c r="AF34" s="12"/>
      <c r="AG34" s="12"/>
      <c r="AH34" s="12"/>
    </row>
    <row r="35" spans="5:34">
      <c r="E35" s="12"/>
      <c r="I35" s="12"/>
      <c r="M35" s="12"/>
      <c r="Q35" s="12"/>
      <c r="R35" s="12"/>
      <c r="V35" s="12"/>
      <c r="Z35" s="12"/>
      <c r="AD35" s="12"/>
      <c r="AE35" s="12"/>
      <c r="AF35" s="12"/>
      <c r="AG35" s="12"/>
      <c r="AH35" s="12"/>
    </row>
    <row r="36" spans="5:34">
      <c r="E36" s="12"/>
      <c r="I36" s="12"/>
      <c r="M36" s="12"/>
      <c r="Q36" s="12"/>
      <c r="R36" s="12"/>
      <c r="V36" s="12"/>
      <c r="Z36" s="12"/>
      <c r="AD36" s="12"/>
      <c r="AE36" s="12"/>
      <c r="AF36" s="12"/>
      <c r="AG36" s="12"/>
      <c r="AH36" s="12"/>
    </row>
    <row r="37" spans="5:34">
      <c r="E37" s="12"/>
      <c r="I37" s="12"/>
      <c r="M37" s="12"/>
      <c r="Q37" s="12"/>
      <c r="R37" s="12"/>
      <c r="V37" s="12"/>
      <c r="Z37" s="12"/>
      <c r="AD37" s="12"/>
      <c r="AE37" s="12"/>
      <c r="AF37" s="12"/>
      <c r="AG37" s="12"/>
      <c r="AH37" s="12"/>
    </row>
    <row r="38" spans="5:34">
      <c r="E38" s="12"/>
      <c r="I38" s="12"/>
      <c r="M38" s="12"/>
      <c r="Q38" s="12"/>
      <c r="R38" s="12"/>
      <c r="V38" s="12"/>
      <c r="Z38" s="12"/>
      <c r="AD38" s="12"/>
      <c r="AE38" s="12"/>
      <c r="AF38" s="12"/>
      <c r="AG38" s="12"/>
      <c r="AH38" s="12"/>
    </row>
    <row r="39" spans="5:34">
      <c r="E39" s="12"/>
      <c r="I39" s="12"/>
      <c r="M39" s="12"/>
      <c r="Q39" s="12"/>
      <c r="R39" s="12"/>
      <c r="V39" s="12"/>
      <c r="Z39" s="12"/>
      <c r="AD39" s="12"/>
      <c r="AE39" s="12"/>
      <c r="AF39" s="12"/>
      <c r="AG39" s="12"/>
      <c r="AH39" s="12"/>
    </row>
    <row r="40" spans="5:34">
      <c r="E40" s="12"/>
      <c r="I40" s="12"/>
      <c r="M40" s="12"/>
      <c r="Q40" s="12"/>
      <c r="R40" s="12"/>
      <c r="V40" s="12"/>
      <c r="Z40" s="12"/>
      <c r="AD40" s="12"/>
      <c r="AE40" s="12"/>
      <c r="AF40" s="12"/>
      <c r="AG40" s="12"/>
      <c r="AH40" s="12"/>
    </row>
    <row r="41" spans="5:34">
      <c r="E41" s="12"/>
      <c r="I41" s="12"/>
      <c r="M41" s="12"/>
      <c r="Q41" s="12"/>
      <c r="R41" s="12"/>
      <c r="V41" s="12"/>
      <c r="Z41" s="12"/>
      <c r="AD41" s="12"/>
      <c r="AE41" s="12"/>
      <c r="AF41" s="12"/>
      <c r="AG41" s="12"/>
      <c r="AH41" s="12"/>
    </row>
    <row r="42" spans="5:34">
      <c r="E42" s="12"/>
      <c r="I42" s="12"/>
      <c r="M42" s="12"/>
      <c r="Q42" s="12"/>
      <c r="R42" s="12"/>
      <c r="V42" s="12"/>
      <c r="Z42" s="12"/>
      <c r="AD42" s="12"/>
      <c r="AE42" s="12"/>
      <c r="AF42" s="12"/>
      <c r="AG42" s="12"/>
      <c r="AH42" s="12"/>
    </row>
    <row r="43" spans="5:34">
      <c r="E43" s="12"/>
      <c r="I43" s="12"/>
      <c r="M43" s="12"/>
      <c r="Q43" s="12"/>
      <c r="R43" s="12"/>
      <c r="V43" s="12"/>
      <c r="Z43" s="12"/>
      <c r="AD43" s="12"/>
      <c r="AE43" s="12"/>
      <c r="AF43" s="12"/>
      <c r="AG43" s="12"/>
      <c r="AH43" s="12"/>
    </row>
    <row r="44" spans="5:34">
      <c r="E44" s="12"/>
      <c r="I44" s="12"/>
      <c r="M44" s="12"/>
      <c r="Q44" s="12"/>
      <c r="R44" s="12"/>
      <c r="V44" s="12"/>
      <c r="Z44" s="12"/>
      <c r="AD44" s="12"/>
      <c r="AE44" s="12"/>
      <c r="AF44" s="12"/>
      <c r="AG44" s="12"/>
      <c r="AH44" s="12"/>
    </row>
    <row r="45" spans="5:34">
      <c r="E45" s="12"/>
      <c r="I45" s="12"/>
      <c r="M45" s="12"/>
      <c r="Q45" s="12"/>
      <c r="R45" s="12"/>
      <c r="V45" s="12"/>
      <c r="Z45" s="12"/>
      <c r="AD45" s="12"/>
      <c r="AE45" s="12"/>
      <c r="AF45" s="12"/>
      <c r="AG45" s="12"/>
      <c r="AH45" s="12"/>
    </row>
    <row r="46" spans="5:34">
      <c r="E46" s="12"/>
      <c r="I46" s="12"/>
      <c r="M46" s="12"/>
      <c r="Q46" s="12"/>
      <c r="R46" s="12"/>
      <c r="V46" s="12"/>
      <c r="Z46" s="12"/>
      <c r="AD46" s="12"/>
      <c r="AE46" s="12"/>
      <c r="AF46" s="12"/>
      <c r="AG46" s="12"/>
      <c r="AH46" s="12"/>
    </row>
    <row r="47" spans="5:34">
      <c r="E47" s="12"/>
      <c r="I47" s="12"/>
      <c r="M47" s="12"/>
      <c r="Q47" s="12"/>
      <c r="R47" s="12"/>
      <c r="V47" s="12"/>
      <c r="Z47" s="12"/>
      <c r="AD47" s="12"/>
      <c r="AE47" s="12"/>
      <c r="AF47" s="12"/>
      <c r="AG47" s="12"/>
      <c r="AH47" s="12"/>
    </row>
    <row r="48" spans="5:34">
      <c r="E48" s="12"/>
      <c r="I48" s="12"/>
      <c r="M48" s="12"/>
      <c r="Q48" s="12"/>
      <c r="R48" s="12"/>
      <c r="V48" s="12"/>
      <c r="Z48" s="12"/>
      <c r="AD48" s="12"/>
      <c r="AE48" s="12"/>
      <c r="AF48" s="12"/>
      <c r="AG48" s="12"/>
      <c r="AH48" s="12"/>
    </row>
    <row r="49" spans="5:34">
      <c r="E49" s="12"/>
      <c r="I49" s="12"/>
      <c r="M49" s="12"/>
      <c r="Q49" s="12"/>
      <c r="R49" s="12"/>
      <c r="V49" s="12"/>
      <c r="Z49" s="12"/>
      <c r="AD49" s="12"/>
      <c r="AE49" s="12"/>
      <c r="AF49" s="12"/>
      <c r="AG49" s="12"/>
      <c r="AH49" s="12"/>
    </row>
    <row r="50" spans="5:34">
      <c r="E50" s="12"/>
      <c r="I50" s="12"/>
      <c r="M50" s="12"/>
      <c r="Q50" s="12"/>
      <c r="R50" s="12"/>
      <c r="V50" s="12"/>
      <c r="Z50" s="12"/>
      <c r="AD50" s="12"/>
      <c r="AE50" s="12"/>
      <c r="AF50" s="12"/>
      <c r="AG50" s="12"/>
      <c r="AH50" s="12"/>
    </row>
  </sheetData>
  <mergeCells count="40">
    <mergeCell ref="AE1:AI1"/>
    <mergeCell ref="W6:W7"/>
    <mergeCell ref="AI5:AI7"/>
    <mergeCell ref="AF6:AG6"/>
    <mergeCell ref="AH6:AH7"/>
    <mergeCell ref="AD6:AD7"/>
    <mergeCell ref="X6:Y6"/>
    <mergeCell ref="AE5:AH5"/>
    <mergeCell ref="AE6:AE7"/>
    <mergeCell ref="E6:E7"/>
    <mergeCell ref="A5:A7"/>
    <mergeCell ref="AA5:AD5"/>
    <mergeCell ref="AA6:AA7"/>
    <mergeCell ref="AB6:AC6"/>
    <mergeCell ref="Z6:Z7"/>
    <mergeCell ref="T6:U6"/>
    <mergeCell ref="V6:V7"/>
    <mergeCell ref="B5:E5"/>
    <mergeCell ref="C6:D6"/>
    <mergeCell ref="M6:M7"/>
    <mergeCell ref="F6:F7"/>
    <mergeCell ref="G6:H6"/>
    <mergeCell ref="I6:I7"/>
    <mergeCell ref="F5:I5"/>
    <mergeCell ref="J17:Q17"/>
    <mergeCell ref="AB17:AI17"/>
    <mergeCell ref="A2:Q2"/>
    <mergeCell ref="S2:AI2"/>
    <mergeCell ref="N5:Q5"/>
    <mergeCell ref="N6:N7"/>
    <mergeCell ref="O6:P6"/>
    <mergeCell ref="Q6:Q7"/>
    <mergeCell ref="S5:V5"/>
    <mergeCell ref="S6:S7"/>
    <mergeCell ref="A4:B4"/>
    <mergeCell ref="J5:M5"/>
    <mergeCell ref="K6:L6"/>
    <mergeCell ref="W5:Z5"/>
    <mergeCell ref="J6:J7"/>
    <mergeCell ref="B6:B7"/>
  </mergeCells>
  <phoneticPr fontId="2" type="noConversion"/>
  <pageMargins left="0.39370078740157483" right="0.39370078740157483" top="0.51181102362204722" bottom="0.39370078740157483" header="0.19685039370078741" footer="0.19685039370078741"/>
  <pageSetup paperSize="8" scale="69" orientation="landscape" r:id="rId1"/>
  <headerFooter alignWithMargins="0"/>
  <ignoredErrors>
    <ignoredError sqref="B16:E1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5"/>
  <dimension ref="A1:U55"/>
  <sheetViews>
    <sheetView showZeros="0" view="pageBreakPreview" zoomScaleNormal="75" zoomScaleSheetLayoutView="100" workbookViewId="0"/>
  </sheetViews>
  <sheetFormatPr defaultRowHeight="11.25"/>
  <cols>
    <col min="1" max="1" width="11" style="9" customWidth="1"/>
    <col min="2" max="9" width="12.625" style="9" customWidth="1"/>
    <col min="10" max="11" width="15.375" style="9" customWidth="1"/>
    <col min="12" max="12" width="12.625" style="9" customWidth="1"/>
    <col min="13" max="13" width="10.625" style="10" hidden="1" customWidth="1"/>
    <col min="14" max="14" width="11.75" style="10" hidden="1" customWidth="1"/>
    <col min="15" max="15" width="10.25" style="10" hidden="1" customWidth="1"/>
    <col min="16" max="18" width="10.625" style="10" hidden="1" customWidth="1"/>
    <col min="19" max="19" width="19.125" style="10" customWidth="1"/>
    <col min="20" max="16384" width="9" style="10"/>
  </cols>
  <sheetData>
    <row r="1" spans="1:21" ht="19.5" customHeight="1">
      <c r="A1" s="95" t="s">
        <v>383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7"/>
      <c r="N1" s="97"/>
      <c r="O1" s="97"/>
      <c r="P1" s="97"/>
      <c r="Q1" s="97"/>
      <c r="R1" s="97"/>
      <c r="S1" s="113" t="s">
        <v>190</v>
      </c>
    </row>
    <row r="2" spans="1:21" s="13" customFormat="1" ht="33.75" customHeight="1">
      <c r="A2" s="730" t="s">
        <v>208</v>
      </c>
      <c r="B2" s="730"/>
      <c r="C2" s="730"/>
      <c r="D2" s="730"/>
      <c r="E2" s="730"/>
      <c r="F2" s="730"/>
      <c r="G2" s="730"/>
      <c r="H2" s="730"/>
      <c r="I2" s="731" t="s">
        <v>482</v>
      </c>
      <c r="J2" s="731"/>
      <c r="K2" s="731"/>
      <c r="L2" s="731"/>
      <c r="M2" s="731"/>
      <c r="N2" s="731"/>
      <c r="O2" s="731"/>
      <c r="P2" s="731"/>
      <c r="Q2" s="731"/>
      <c r="R2" s="731"/>
      <c r="S2" s="731"/>
    </row>
    <row r="3" spans="1:21" s="14" customFormat="1" ht="6" customHeight="1">
      <c r="A3" s="283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85"/>
      <c r="N3" s="285"/>
      <c r="O3" s="285"/>
      <c r="P3" s="285"/>
      <c r="Q3" s="285"/>
      <c r="R3" s="285"/>
      <c r="S3" s="285"/>
    </row>
    <row r="4" spans="1:21" s="20" customFormat="1" ht="17.25" thickBot="1">
      <c r="A4" s="286" t="s">
        <v>509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53"/>
      <c r="N4" s="253"/>
      <c r="O4" s="253"/>
      <c r="P4" s="253"/>
      <c r="Q4" s="253"/>
      <c r="R4" s="286"/>
      <c r="S4" s="556" t="s">
        <v>510</v>
      </c>
    </row>
    <row r="5" spans="1:21" s="15" customFormat="1" ht="33" customHeight="1" thickTop="1">
      <c r="A5" s="838" t="s">
        <v>125</v>
      </c>
      <c r="B5" s="728" t="s">
        <v>562</v>
      </c>
      <c r="C5" s="827"/>
      <c r="D5" s="827"/>
      <c r="E5" s="828"/>
      <c r="F5" s="728" t="s">
        <v>176</v>
      </c>
      <c r="G5" s="827"/>
      <c r="H5" s="827"/>
      <c r="I5" s="828"/>
      <c r="J5" s="836" t="s">
        <v>574</v>
      </c>
      <c r="K5" s="837"/>
      <c r="L5" s="726"/>
      <c r="M5" s="841" t="s">
        <v>177</v>
      </c>
      <c r="N5" s="844"/>
      <c r="O5" s="844"/>
      <c r="P5" s="844"/>
      <c r="Q5" s="844"/>
      <c r="R5" s="838"/>
      <c r="S5" s="841" t="s">
        <v>178</v>
      </c>
    </row>
    <row r="6" spans="1:21" s="15" customFormat="1" ht="33" customHeight="1">
      <c r="A6" s="839"/>
      <c r="B6" s="833" t="s">
        <v>436</v>
      </c>
      <c r="C6" s="822" t="s">
        <v>437</v>
      </c>
      <c r="D6" s="823"/>
      <c r="E6" s="824"/>
      <c r="F6" s="833" t="s">
        <v>436</v>
      </c>
      <c r="G6" s="822" t="s">
        <v>437</v>
      </c>
      <c r="H6" s="823"/>
      <c r="I6" s="824"/>
      <c r="J6" s="822" t="s">
        <v>437</v>
      </c>
      <c r="K6" s="823"/>
      <c r="L6" s="824"/>
      <c r="M6" s="530" t="s">
        <v>56</v>
      </c>
      <c r="N6" s="833" t="s">
        <v>60</v>
      </c>
      <c r="O6" s="829" t="s">
        <v>61</v>
      </c>
      <c r="P6" s="833" t="s">
        <v>62</v>
      </c>
      <c r="Q6" s="829" t="s">
        <v>63</v>
      </c>
      <c r="R6" s="833" t="s">
        <v>64</v>
      </c>
      <c r="S6" s="842"/>
    </row>
    <row r="7" spans="1:21" s="15" customFormat="1" ht="21" customHeight="1">
      <c r="A7" s="839"/>
      <c r="B7" s="834"/>
      <c r="C7" s="831" t="s">
        <v>165</v>
      </c>
      <c r="D7" s="825" t="s">
        <v>132</v>
      </c>
      <c r="E7" s="825" t="s">
        <v>133</v>
      </c>
      <c r="F7" s="834"/>
      <c r="G7" s="831" t="s">
        <v>563</v>
      </c>
      <c r="H7" s="825" t="s">
        <v>195</v>
      </c>
      <c r="I7" s="825" t="s">
        <v>133</v>
      </c>
      <c r="J7" s="831" t="s">
        <v>563</v>
      </c>
      <c r="K7" s="825" t="s">
        <v>132</v>
      </c>
      <c r="L7" s="825" t="s">
        <v>133</v>
      </c>
      <c r="M7" s="530"/>
      <c r="N7" s="834"/>
      <c r="O7" s="829"/>
      <c r="P7" s="834"/>
      <c r="Q7" s="829"/>
      <c r="R7" s="834"/>
      <c r="S7" s="842"/>
    </row>
    <row r="8" spans="1:21" s="15" customFormat="1" ht="33" customHeight="1">
      <c r="A8" s="840"/>
      <c r="B8" s="835"/>
      <c r="C8" s="832"/>
      <c r="D8" s="826"/>
      <c r="E8" s="826"/>
      <c r="F8" s="835"/>
      <c r="G8" s="832"/>
      <c r="H8" s="826"/>
      <c r="I8" s="826"/>
      <c r="J8" s="832"/>
      <c r="K8" s="826"/>
      <c r="L8" s="826"/>
      <c r="M8" s="120" t="s">
        <v>55</v>
      </c>
      <c r="N8" s="835"/>
      <c r="O8" s="830"/>
      <c r="P8" s="835"/>
      <c r="Q8" s="830"/>
      <c r="R8" s="835"/>
      <c r="S8" s="843"/>
    </row>
    <row r="9" spans="1:21" s="15" customFormat="1" ht="6.75" customHeight="1">
      <c r="A9" s="127"/>
      <c r="B9" s="531"/>
      <c r="C9" s="531"/>
      <c r="D9" s="531"/>
      <c r="E9" s="121"/>
      <c r="F9" s="121"/>
      <c r="G9" s="121"/>
      <c r="H9" s="121"/>
      <c r="I9" s="121"/>
      <c r="J9" s="121"/>
      <c r="K9" s="121"/>
      <c r="L9" s="531"/>
      <c r="M9" s="122"/>
      <c r="N9" s="122"/>
      <c r="O9" s="122"/>
      <c r="P9" s="531"/>
      <c r="Q9" s="122"/>
      <c r="R9" s="122"/>
      <c r="S9" s="127"/>
    </row>
    <row r="10" spans="1:21" s="11" customFormat="1" ht="14.45" customHeight="1">
      <c r="A10" s="123">
        <v>2023</v>
      </c>
      <c r="B10" s="124">
        <f>B11+B33</f>
        <v>14544</v>
      </c>
      <c r="C10" s="124">
        <f>C11+C33</f>
        <v>19936</v>
      </c>
      <c r="D10" s="124">
        <f t="shared" ref="D10:I10" si="0">SUM(D11,D33)</f>
        <v>8848</v>
      </c>
      <c r="E10" s="124">
        <f t="shared" si="0"/>
        <v>11088</v>
      </c>
      <c r="F10" s="124">
        <f t="shared" si="0"/>
        <v>14544</v>
      </c>
      <c r="G10" s="124">
        <f t="shared" si="0"/>
        <v>19936</v>
      </c>
      <c r="H10" s="124">
        <f t="shared" si="0"/>
        <v>8848</v>
      </c>
      <c r="I10" s="124">
        <f t="shared" si="0"/>
        <v>11088</v>
      </c>
      <c r="J10" s="124">
        <v>593</v>
      </c>
      <c r="K10" s="124">
        <v>273</v>
      </c>
      <c r="L10" s="124">
        <v>320</v>
      </c>
      <c r="M10" s="125" t="s">
        <v>93</v>
      </c>
      <c r="N10" s="125" t="s">
        <v>93</v>
      </c>
      <c r="O10" s="125" t="s">
        <v>93</v>
      </c>
      <c r="P10" s="125" t="s">
        <v>93</v>
      </c>
      <c r="Q10" s="125" t="s">
        <v>93</v>
      </c>
      <c r="R10" s="125" t="s">
        <v>93</v>
      </c>
      <c r="S10" s="123">
        <v>2023</v>
      </c>
    </row>
    <row r="11" spans="1:21" s="557" customFormat="1" ht="14.45" customHeight="1">
      <c r="A11" s="287" t="s">
        <v>80</v>
      </c>
      <c r="B11" s="111">
        <f t="shared" ref="B11:I11" si="1">SUM(B12:B31)</f>
        <v>7203</v>
      </c>
      <c r="C11" s="111">
        <f t="shared" si="1"/>
        <v>9786</v>
      </c>
      <c r="D11" s="111">
        <f t="shared" si="1"/>
        <v>4320</v>
      </c>
      <c r="E11" s="111">
        <f t="shared" si="1"/>
        <v>5466</v>
      </c>
      <c r="F11" s="111">
        <f t="shared" si="1"/>
        <v>7203</v>
      </c>
      <c r="G11" s="111">
        <f t="shared" si="1"/>
        <v>9786</v>
      </c>
      <c r="H11" s="111">
        <f t="shared" si="1"/>
        <v>4320</v>
      </c>
      <c r="I11" s="111">
        <f t="shared" si="1"/>
        <v>5466</v>
      </c>
      <c r="J11" s="558" t="s">
        <v>93</v>
      </c>
      <c r="K11" s="558" t="s">
        <v>93</v>
      </c>
      <c r="L11" s="558" t="s">
        <v>93</v>
      </c>
      <c r="M11" s="288" t="s">
        <v>93</v>
      </c>
      <c r="N11" s="288" t="s">
        <v>93</v>
      </c>
      <c r="O11" s="288" t="s">
        <v>93</v>
      </c>
      <c r="P11" s="288" t="s">
        <v>93</v>
      </c>
      <c r="Q11" s="288" t="s">
        <v>93</v>
      </c>
      <c r="R11" s="288" t="s">
        <v>93</v>
      </c>
      <c r="S11" s="287" t="s">
        <v>87</v>
      </c>
    </row>
    <row r="12" spans="1:21" s="20" customFormat="1" ht="14.45" customHeight="1">
      <c r="A12" s="122" t="s">
        <v>50</v>
      </c>
      <c r="B12" s="150">
        <f>F12</f>
        <v>934</v>
      </c>
      <c r="C12" s="126">
        <f>SUM(D12:E12)</f>
        <v>1343</v>
      </c>
      <c r="D12" s="150">
        <f>H12</f>
        <v>565</v>
      </c>
      <c r="E12" s="150">
        <f>I12</f>
        <v>778</v>
      </c>
      <c r="F12" s="518">
        <v>934</v>
      </c>
      <c r="G12" s="126">
        <f>SUM(H12:I12)</f>
        <v>1343</v>
      </c>
      <c r="H12" s="518">
        <v>565</v>
      </c>
      <c r="I12" s="518">
        <v>778</v>
      </c>
      <c r="J12" s="150" t="s">
        <v>93</v>
      </c>
      <c r="K12" s="150" t="s">
        <v>93</v>
      </c>
      <c r="L12" s="150" t="s">
        <v>93</v>
      </c>
      <c r="M12" s="289" t="s">
        <v>93</v>
      </c>
      <c r="N12" s="289" t="s">
        <v>93</v>
      </c>
      <c r="O12" s="289" t="s">
        <v>93</v>
      </c>
      <c r="P12" s="289" t="s">
        <v>93</v>
      </c>
      <c r="Q12" s="289" t="s">
        <v>93</v>
      </c>
      <c r="R12" s="289" t="s">
        <v>93</v>
      </c>
      <c r="S12" s="122" t="s">
        <v>53</v>
      </c>
    </row>
    <row r="13" spans="1:21" s="20" customFormat="1" ht="14.45" customHeight="1">
      <c r="A13" s="122" t="s">
        <v>13</v>
      </c>
      <c r="B13" s="150">
        <f t="shared" ref="B13:B31" si="2">F13</f>
        <v>150</v>
      </c>
      <c r="C13" s="126">
        <f t="shared" ref="C13:C31" si="3">SUM(D13:E13)</f>
        <v>178</v>
      </c>
      <c r="D13" s="150">
        <f t="shared" ref="D13:E31" si="4">H13</f>
        <v>69</v>
      </c>
      <c r="E13" s="150">
        <f t="shared" si="4"/>
        <v>109</v>
      </c>
      <c r="F13" s="518">
        <v>150</v>
      </c>
      <c r="G13" s="126">
        <f t="shared" ref="G13:G49" si="5">SUM(H13:I13)</f>
        <v>178</v>
      </c>
      <c r="H13" s="518">
        <v>69</v>
      </c>
      <c r="I13" s="518">
        <v>109</v>
      </c>
      <c r="J13" s="150" t="s">
        <v>93</v>
      </c>
      <c r="K13" s="150" t="s">
        <v>93</v>
      </c>
      <c r="L13" s="150" t="s">
        <v>93</v>
      </c>
      <c r="M13" s="289" t="s">
        <v>93</v>
      </c>
      <c r="N13" s="289" t="s">
        <v>93</v>
      </c>
      <c r="O13" s="289" t="s">
        <v>93</v>
      </c>
      <c r="P13" s="289" t="s">
        <v>93</v>
      </c>
      <c r="Q13" s="289" t="s">
        <v>93</v>
      </c>
      <c r="R13" s="289" t="s">
        <v>93</v>
      </c>
      <c r="S13" s="122" t="s">
        <v>33</v>
      </c>
      <c r="U13" s="20" t="s">
        <v>94</v>
      </c>
    </row>
    <row r="14" spans="1:21" s="20" customFormat="1" ht="14.45" customHeight="1">
      <c r="A14" s="122" t="s">
        <v>14</v>
      </c>
      <c r="B14" s="150">
        <f t="shared" si="2"/>
        <v>233</v>
      </c>
      <c r="C14" s="126">
        <f t="shared" si="3"/>
        <v>298</v>
      </c>
      <c r="D14" s="150">
        <f t="shared" si="4"/>
        <v>116</v>
      </c>
      <c r="E14" s="150">
        <f t="shared" si="4"/>
        <v>182</v>
      </c>
      <c r="F14" s="518">
        <v>233</v>
      </c>
      <c r="G14" s="126">
        <f t="shared" si="5"/>
        <v>298</v>
      </c>
      <c r="H14" s="518">
        <v>116</v>
      </c>
      <c r="I14" s="518">
        <v>182</v>
      </c>
      <c r="J14" s="150" t="s">
        <v>93</v>
      </c>
      <c r="K14" s="150" t="s">
        <v>93</v>
      </c>
      <c r="L14" s="150" t="s">
        <v>93</v>
      </c>
      <c r="M14" s="289" t="s">
        <v>93</v>
      </c>
      <c r="N14" s="289" t="s">
        <v>93</v>
      </c>
      <c r="O14" s="289" t="s">
        <v>93</v>
      </c>
      <c r="P14" s="289" t="s">
        <v>93</v>
      </c>
      <c r="Q14" s="289" t="s">
        <v>93</v>
      </c>
      <c r="R14" s="289" t="s">
        <v>93</v>
      </c>
      <c r="S14" s="122" t="s">
        <v>52</v>
      </c>
    </row>
    <row r="15" spans="1:21" s="20" customFormat="1" ht="14.45" customHeight="1">
      <c r="A15" s="122" t="s">
        <v>81</v>
      </c>
      <c r="B15" s="150">
        <f t="shared" si="2"/>
        <v>223</v>
      </c>
      <c r="C15" s="126">
        <f t="shared" si="3"/>
        <v>289</v>
      </c>
      <c r="D15" s="150">
        <f t="shared" si="4"/>
        <v>130</v>
      </c>
      <c r="E15" s="150">
        <f t="shared" si="4"/>
        <v>159</v>
      </c>
      <c r="F15" s="518">
        <v>223</v>
      </c>
      <c r="G15" s="126">
        <f t="shared" si="5"/>
        <v>289</v>
      </c>
      <c r="H15" s="518">
        <v>130</v>
      </c>
      <c r="I15" s="518">
        <v>159</v>
      </c>
      <c r="J15" s="150" t="s">
        <v>93</v>
      </c>
      <c r="K15" s="150" t="s">
        <v>93</v>
      </c>
      <c r="L15" s="150" t="s">
        <v>93</v>
      </c>
      <c r="M15" s="289" t="s">
        <v>93</v>
      </c>
      <c r="N15" s="289" t="s">
        <v>93</v>
      </c>
      <c r="O15" s="289" t="s">
        <v>93</v>
      </c>
      <c r="P15" s="289" t="s">
        <v>93</v>
      </c>
      <c r="Q15" s="289" t="s">
        <v>93</v>
      </c>
      <c r="R15" s="289" t="s">
        <v>93</v>
      </c>
      <c r="S15" s="122" t="s">
        <v>34</v>
      </c>
      <c r="U15" s="20" t="s">
        <v>94</v>
      </c>
    </row>
    <row r="16" spans="1:21" s="20" customFormat="1" ht="14.45" customHeight="1">
      <c r="A16" s="122"/>
      <c r="B16" s="150"/>
      <c r="C16" s="126"/>
      <c r="D16" s="150"/>
      <c r="E16" s="150"/>
      <c r="F16" s="518"/>
      <c r="G16" s="126"/>
      <c r="H16" s="518"/>
      <c r="I16" s="518"/>
      <c r="J16" s="150"/>
      <c r="K16" s="150"/>
      <c r="L16" s="150"/>
      <c r="M16" s="289"/>
      <c r="N16" s="289"/>
      <c r="O16" s="289"/>
      <c r="P16" s="289"/>
      <c r="Q16" s="289"/>
      <c r="R16" s="289"/>
      <c r="S16" s="122"/>
    </row>
    <row r="17" spans="1:19" s="20" customFormat="1" ht="14.45" customHeight="1">
      <c r="A17" s="122" t="s">
        <v>15</v>
      </c>
      <c r="B17" s="150">
        <f t="shared" si="2"/>
        <v>125</v>
      </c>
      <c r="C17" s="126">
        <f t="shared" si="3"/>
        <v>153</v>
      </c>
      <c r="D17" s="150">
        <f t="shared" si="4"/>
        <v>72</v>
      </c>
      <c r="E17" s="150">
        <f t="shared" si="4"/>
        <v>81</v>
      </c>
      <c r="F17" s="518">
        <v>125</v>
      </c>
      <c r="G17" s="126">
        <f t="shared" si="5"/>
        <v>153</v>
      </c>
      <c r="H17" s="518">
        <v>72</v>
      </c>
      <c r="I17" s="518">
        <v>81</v>
      </c>
      <c r="J17" s="150" t="s">
        <v>93</v>
      </c>
      <c r="K17" s="150" t="s">
        <v>93</v>
      </c>
      <c r="L17" s="150" t="s">
        <v>93</v>
      </c>
      <c r="M17" s="289" t="s">
        <v>93</v>
      </c>
      <c r="N17" s="289" t="s">
        <v>93</v>
      </c>
      <c r="O17" s="289" t="s">
        <v>93</v>
      </c>
      <c r="P17" s="289" t="s">
        <v>93</v>
      </c>
      <c r="Q17" s="289" t="s">
        <v>93</v>
      </c>
      <c r="R17" s="289" t="s">
        <v>93</v>
      </c>
      <c r="S17" s="122" t="s">
        <v>35</v>
      </c>
    </row>
    <row r="18" spans="1:19" s="20" customFormat="1" ht="14.45" customHeight="1">
      <c r="A18" s="122" t="s">
        <v>16</v>
      </c>
      <c r="B18" s="150">
        <f t="shared" si="2"/>
        <v>67</v>
      </c>
      <c r="C18" s="126">
        <f t="shared" si="3"/>
        <v>81</v>
      </c>
      <c r="D18" s="150">
        <f t="shared" si="4"/>
        <v>32</v>
      </c>
      <c r="E18" s="150">
        <f t="shared" si="4"/>
        <v>49</v>
      </c>
      <c r="F18" s="518">
        <v>67</v>
      </c>
      <c r="G18" s="126">
        <f t="shared" si="5"/>
        <v>81</v>
      </c>
      <c r="H18" s="518">
        <v>32</v>
      </c>
      <c r="I18" s="518">
        <v>49</v>
      </c>
      <c r="J18" s="150" t="s">
        <v>93</v>
      </c>
      <c r="K18" s="150" t="s">
        <v>93</v>
      </c>
      <c r="L18" s="150" t="s">
        <v>93</v>
      </c>
      <c r="M18" s="289" t="s">
        <v>93</v>
      </c>
      <c r="N18" s="289" t="s">
        <v>93</v>
      </c>
      <c r="O18" s="289" t="s">
        <v>93</v>
      </c>
      <c r="P18" s="289" t="s">
        <v>93</v>
      </c>
      <c r="Q18" s="289" t="s">
        <v>93</v>
      </c>
      <c r="R18" s="289" t="s">
        <v>93</v>
      </c>
      <c r="S18" s="122" t="s">
        <v>36</v>
      </c>
    </row>
    <row r="19" spans="1:19" s="20" customFormat="1" ht="14.45" customHeight="1">
      <c r="A19" s="122" t="s">
        <v>17</v>
      </c>
      <c r="B19" s="150">
        <f t="shared" si="2"/>
        <v>337</v>
      </c>
      <c r="C19" s="126">
        <f t="shared" si="3"/>
        <v>414</v>
      </c>
      <c r="D19" s="150">
        <f t="shared" si="4"/>
        <v>175</v>
      </c>
      <c r="E19" s="150">
        <f t="shared" si="4"/>
        <v>239</v>
      </c>
      <c r="F19" s="518">
        <v>337</v>
      </c>
      <c r="G19" s="126">
        <f t="shared" si="5"/>
        <v>414</v>
      </c>
      <c r="H19" s="518">
        <v>175</v>
      </c>
      <c r="I19" s="518">
        <v>239</v>
      </c>
      <c r="J19" s="150" t="s">
        <v>93</v>
      </c>
      <c r="K19" s="150" t="s">
        <v>93</v>
      </c>
      <c r="L19" s="150" t="s">
        <v>93</v>
      </c>
      <c r="M19" s="289" t="s">
        <v>93</v>
      </c>
      <c r="N19" s="289" t="s">
        <v>93</v>
      </c>
      <c r="O19" s="289" t="s">
        <v>93</v>
      </c>
      <c r="P19" s="289" t="s">
        <v>93</v>
      </c>
      <c r="Q19" s="289" t="s">
        <v>93</v>
      </c>
      <c r="R19" s="289" t="s">
        <v>93</v>
      </c>
      <c r="S19" s="122" t="s">
        <v>37</v>
      </c>
    </row>
    <row r="20" spans="1:19" s="20" customFormat="1" ht="14.45" customHeight="1">
      <c r="A20" s="122" t="s">
        <v>18</v>
      </c>
      <c r="B20" s="150">
        <f t="shared" si="2"/>
        <v>82</v>
      </c>
      <c r="C20" s="126">
        <f t="shared" si="3"/>
        <v>102</v>
      </c>
      <c r="D20" s="150">
        <f t="shared" si="4"/>
        <v>58</v>
      </c>
      <c r="E20" s="150">
        <f t="shared" si="4"/>
        <v>44</v>
      </c>
      <c r="F20" s="518">
        <v>82</v>
      </c>
      <c r="G20" s="126">
        <f t="shared" si="5"/>
        <v>102</v>
      </c>
      <c r="H20" s="518">
        <v>58</v>
      </c>
      <c r="I20" s="518">
        <v>44</v>
      </c>
      <c r="J20" s="150" t="s">
        <v>93</v>
      </c>
      <c r="K20" s="150" t="s">
        <v>93</v>
      </c>
      <c r="L20" s="150" t="s">
        <v>93</v>
      </c>
      <c r="M20" s="289" t="s">
        <v>93</v>
      </c>
      <c r="N20" s="289" t="s">
        <v>93</v>
      </c>
      <c r="O20" s="289" t="s">
        <v>93</v>
      </c>
      <c r="P20" s="289" t="s">
        <v>93</v>
      </c>
      <c r="Q20" s="289" t="s">
        <v>93</v>
      </c>
      <c r="R20" s="289" t="s">
        <v>93</v>
      </c>
      <c r="S20" s="122" t="s">
        <v>38</v>
      </c>
    </row>
    <row r="21" spans="1:19" s="20" customFormat="1" ht="14.45" customHeight="1">
      <c r="A21" s="122"/>
      <c r="B21" s="150"/>
      <c r="C21" s="126"/>
      <c r="D21" s="150"/>
      <c r="E21" s="150"/>
      <c r="F21" s="518"/>
      <c r="G21" s="126"/>
      <c r="H21" s="518"/>
      <c r="I21" s="518"/>
      <c r="J21" s="150"/>
      <c r="K21" s="150"/>
      <c r="L21" s="150"/>
      <c r="M21" s="289"/>
      <c r="N21" s="289"/>
      <c r="O21" s="289"/>
      <c r="P21" s="289"/>
      <c r="Q21" s="289"/>
      <c r="R21" s="289"/>
      <c r="S21" s="122"/>
    </row>
    <row r="22" spans="1:19" s="20" customFormat="1" ht="14.45" customHeight="1">
      <c r="A22" s="122" t="s">
        <v>19</v>
      </c>
      <c r="B22" s="150">
        <f t="shared" si="2"/>
        <v>403</v>
      </c>
      <c r="C22" s="126">
        <f t="shared" si="3"/>
        <v>482</v>
      </c>
      <c r="D22" s="150">
        <f t="shared" si="4"/>
        <v>265</v>
      </c>
      <c r="E22" s="150">
        <f t="shared" si="4"/>
        <v>217</v>
      </c>
      <c r="F22" s="518">
        <v>403</v>
      </c>
      <c r="G22" s="126">
        <f t="shared" si="5"/>
        <v>482</v>
      </c>
      <c r="H22" s="518">
        <v>265</v>
      </c>
      <c r="I22" s="518">
        <v>217</v>
      </c>
      <c r="J22" s="150" t="s">
        <v>93</v>
      </c>
      <c r="K22" s="150" t="s">
        <v>93</v>
      </c>
      <c r="L22" s="150" t="s">
        <v>93</v>
      </c>
      <c r="M22" s="289" t="s">
        <v>93</v>
      </c>
      <c r="N22" s="289" t="s">
        <v>93</v>
      </c>
      <c r="O22" s="289" t="s">
        <v>93</v>
      </c>
      <c r="P22" s="289" t="s">
        <v>93</v>
      </c>
      <c r="Q22" s="289" t="s">
        <v>93</v>
      </c>
      <c r="R22" s="289" t="s">
        <v>93</v>
      </c>
      <c r="S22" s="122" t="s">
        <v>39</v>
      </c>
    </row>
    <row r="23" spans="1:19" s="20" customFormat="1" ht="14.45" customHeight="1">
      <c r="A23" s="122" t="s">
        <v>20</v>
      </c>
      <c r="B23" s="150">
        <f t="shared" si="2"/>
        <v>241</v>
      </c>
      <c r="C23" s="126">
        <f t="shared" si="3"/>
        <v>276</v>
      </c>
      <c r="D23" s="150">
        <f t="shared" si="4"/>
        <v>144</v>
      </c>
      <c r="E23" s="150">
        <f t="shared" si="4"/>
        <v>132</v>
      </c>
      <c r="F23" s="518">
        <v>241</v>
      </c>
      <c r="G23" s="126">
        <f t="shared" si="5"/>
        <v>276</v>
      </c>
      <c r="H23" s="518">
        <v>144</v>
      </c>
      <c r="I23" s="518">
        <v>132</v>
      </c>
      <c r="J23" s="150" t="s">
        <v>93</v>
      </c>
      <c r="K23" s="150" t="s">
        <v>93</v>
      </c>
      <c r="L23" s="150" t="s">
        <v>93</v>
      </c>
      <c r="M23" s="289" t="s">
        <v>93</v>
      </c>
      <c r="N23" s="289" t="s">
        <v>93</v>
      </c>
      <c r="O23" s="289" t="s">
        <v>93</v>
      </c>
      <c r="P23" s="289" t="s">
        <v>93</v>
      </c>
      <c r="Q23" s="289" t="s">
        <v>93</v>
      </c>
      <c r="R23" s="289" t="s">
        <v>93</v>
      </c>
      <c r="S23" s="122" t="s">
        <v>40</v>
      </c>
    </row>
    <row r="24" spans="1:19" s="20" customFormat="1" ht="14.45" customHeight="1">
      <c r="A24" s="122" t="s">
        <v>21</v>
      </c>
      <c r="B24" s="150">
        <f t="shared" si="2"/>
        <v>384</v>
      </c>
      <c r="C24" s="126">
        <f t="shared" si="3"/>
        <v>517</v>
      </c>
      <c r="D24" s="150">
        <f t="shared" si="4"/>
        <v>248</v>
      </c>
      <c r="E24" s="150">
        <f t="shared" si="4"/>
        <v>269</v>
      </c>
      <c r="F24" s="518">
        <v>384</v>
      </c>
      <c r="G24" s="126">
        <f t="shared" si="5"/>
        <v>517</v>
      </c>
      <c r="H24" s="518">
        <v>248</v>
      </c>
      <c r="I24" s="518">
        <v>269</v>
      </c>
      <c r="J24" s="150" t="s">
        <v>93</v>
      </c>
      <c r="K24" s="150" t="s">
        <v>93</v>
      </c>
      <c r="L24" s="150" t="s">
        <v>93</v>
      </c>
      <c r="M24" s="289" t="s">
        <v>93</v>
      </c>
      <c r="N24" s="289" t="s">
        <v>93</v>
      </c>
      <c r="O24" s="289" t="s">
        <v>93</v>
      </c>
      <c r="P24" s="289" t="s">
        <v>93</v>
      </c>
      <c r="Q24" s="289" t="s">
        <v>93</v>
      </c>
      <c r="R24" s="289" t="s">
        <v>93</v>
      </c>
      <c r="S24" s="122" t="s">
        <v>41</v>
      </c>
    </row>
    <row r="25" spans="1:19" s="20" customFormat="1" ht="14.45" customHeight="1">
      <c r="A25" s="122" t="s">
        <v>22</v>
      </c>
      <c r="B25" s="150">
        <f t="shared" si="2"/>
        <v>447</v>
      </c>
      <c r="C25" s="126">
        <f t="shared" si="3"/>
        <v>571</v>
      </c>
      <c r="D25" s="150">
        <f t="shared" si="4"/>
        <v>299</v>
      </c>
      <c r="E25" s="150">
        <f t="shared" si="4"/>
        <v>272</v>
      </c>
      <c r="F25" s="518">
        <v>447</v>
      </c>
      <c r="G25" s="126">
        <f t="shared" si="5"/>
        <v>571</v>
      </c>
      <c r="H25" s="518">
        <v>299</v>
      </c>
      <c r="I25" s="518">
        <v>272</v>
      </c>
      <c r="J25" s="150" t="s">
        <v>93</v>
      </c>
      <c r="K25" s="150" t="s">
        <v>93</v>
      </c>
      <c r="L25" s="150" t="s">
        <v>93</v>
      </c>
      <c r="M25" s="289" t="s">
        <v>93</v>
      </c>
      <c r="N25" s="289" t="s">
        <v>93</v>
      </c>
      <c r="O25" s="289" t="s">
        <v>93</v>
      </c>
      <c r="P25" s="289" t="s">
        <v>93</v>
      </c>
      <c r="Q25" s="289" t="s">
        <v>93</v>
      </c>
      <c r="R25" s="289" t="s">
        <v>93</v>
      </c>
      <c r="S25" s="122" t="s">
        <v>42</v>
      </c>
    </row>
    <row r="26" spans="1:19" s="20" customFormat="1" ht="14.45" customHeight="1">
      <c r="A26" s="122"/>
      <c r="B26" s="150"/>
      <c r="C26" s="126"/>
      <c r="D26" s="150"/>
      <c r="E26" s="150"/>
      <c r="F26" s="518"/>
      <c r="G26" s="126"/>
      <c r="H26" s="518"/>
      <c r="I26" s="518"/>
      <c r="J26" s="150"/>
      <c r="K26" s="150"/>
      <c r="L26" s="150"/>
      <c r="M26" s="289"/>
      <c r="N26" s="289"/>
      <c r="O26" s="289"/>
      <c r="P26" s="289"/>
      <c r="Q26" s="289"/>
      <c r="R26" s="289"/>
      <c r="S26" s="122"/>
    </row>
    <row r="27" spans="1:19" s="20" customFormat="1" ht="14.45" customHeight="1">
      <c r="A27" s="122" t="s">
        <v>25</v>
      </c>
      <c r="B27" s="150">
        <f t="shared" si="2"/>
        <v>759</v>
      </c>
      <c r="C27" s="126">
        <f t="shared" si="3"/>
        <v>1003</v>
      </c>
      <c r="D27" s="150">
        <f t="shared" si="4"/>
        <v>464</v>
      </c>
      <c r="E27" s="150">
        <f t="shared" si="4"/>
        <v>539</v>
      </c>
      <c r="F27" s="518">
        <v>759</v>
      </c>
      <c r="G27" s="126">
        <f t="shared" si="5"/>
        <v>1003</v>
      </c>
      <c r="H27" s="518">
        <v>464</v>
      </c>
      <c r="I27" s="518">
        <v>539</v>
      </c>
      <c r="J27" s="150" t="s">
        <v>93</v>
      </c>
      <c r="K27" s="150" t="s">
        <v>93</v>
      </c>
      <c r="L27" s="150" t="s">
        <v>93</v>
      </c>
      <c r="M27" s="289" t="s">
        <v>93</v>
      </c>
      <c r="N27" s="289" t="s">
        <v>93</v>
      </c>
      <c r="O27" s="289" t="s">
        <v>93</v>
      </c>
      <c r="P27" s="289" t="s">
        <v>93</v>
      </c>
      <c r="Q27" s="289" t="s">
        <v>93</v>
      </c>
      <c r="R27" s="289" t="s">
        <v>93</v>
      </c>
      <c r="S27" s="122" t="s">
        <v>45</v>
      </c>
    </row>
    <row r="28" spans="1:19" s="20" customFormat="1" ht="14.45" customHeight="1">
      <c r="A28" s="122" t="s">
        <v>82</v>
      </c>
      <c r="B28" s="150">
        <f t="shared" si="2"/>
        <v>401</v>
      </c>
      <c r="C28" s="126">
        <f t="shared" si="3"/>
        <v>530</v>
      </c>
      <c r="D28" s="150">
        <f t="shared" si="4"/>
        <v>225</v>
      </c>
      <c r="E28" s="150">
        <f t="shared" si="4"/>
        <v>305</v>
      </c>
      <c r="F28" s="518">
        <v>401</v>
      </c>
      <c r="G28" s="126">
        <f t="shared" si="5"/>
        <v>530</v>
      </c>
      <c r="H28" s="518">
        <v>225</v>
      </c>
      <c r="I28" s="518">
        <v>305</v>
      </c>
      <c r="J28" s="150" t="s">
        <v>93</v>
      </c>
      <c r="K28" s="150" t="s">
        <v>93</v>
      </c>
      <c r="L28" s="150" t="s">
        <v>93</v>
      </c>
      <c r="M28" s="289" t="s">
        <v>93</v>
      </c>
      <c r="N28" s="289" t="s">
        <v>93</v>
      </c>
      <c r="O28" s="289" t="s">
        <v>93</v>
      </c>
      <c r="P28" s="289" t="s">
        <v>93</v>
      </c>
      <c r="Q28" s="289" t="s">
        <v>93</v>
      </c>
      <c r="R28" s="289" t="s">
        <v>93</v>
      </c>
      <c r="S28" s="122" t="s">
        <v>88</v>
      </c>
    </row>
    <row r="29" spans="1:19" s="20" customFormat="1" ht="14.45" customHeight="1">
      <c r="A29" s="122" t="s">
        <v>83</v>
      </c>
      <c r="B29" s="150">
        <f t="shared" si="2"/>
        <v>768</v>
      </c>
      <c r="C29" s="126">
        <f t="shared" si="3"/>
        <v>1189</v>
      </c>
      <c r="D29" s="150">
        <f t="shared" si="4"/>
        <v>457</v>
      </c>
      <c r="E29" s="150">
        <f t="shared" si="4"/>
        <v>732</v>
      </c>
      <c r="F29" s="518">
        <v>768</v>
      </c>
      <c r="G29" s="126">
        <f t="shared" si="5"/>
        <v>1189</v>
      </c>
      <c r="H29" s="518">
        <v>457</v>
      </c>
      <c r="I29" s="518">
        <v>732</v>
      </c>
      <c r="J29" s="150" t="s">
        <v>93</v>
      </c>
      <c r="K29" s="150" t="s">
        <v>93</v>
      </c>
      <c r="L29" s="150" t="s">
        <v>93</v>
      </c>
      <c r="M29" s="289" t="s">
        <v>93</v>
      </c>
      <c r="N29" s="289" t="s">
        <v>93</v>
      </c>
      <c r="O29" s="289" t="s">
        <v>93</v>
      </c>
      <c r="P29" s="289" t="s">
        <v>93</v>
      </c>
      <c r="Q29" s="289" t="s">
        <v>93</v>
      </c>
      <c r="R29" s="289" t="s">
        <v>93</v>
      </c>
      <c r="S29" s="122" t="s">
        <v>89</v>
      </c>
    </row>
    <row r="30" spans="1:19" s="20" customFormat="1" ht="14.45" customHeight="1">
      <c r="A30" s="122" t="s">
        <v>28</v>
      </c>
      <c r="B30" s="150">
        <f t="shared" si="2"/>
        <v>1019</v>
      </c>
      <c r="C30" s="126">
        <f t="shared" si="3"/>
        <v>1490</v>
      </c>
      <c r="D30" s="150">
        <f t="shared" si="4"/>
        <v>588</v>
      </c>
      <c r="E30" s="150">
        <f t="shared" si="4"/>
        <v>902</v>
      </c>
      <c r="F30" s="518">
        <v>1019</v>
      </c>
      <c r="G30" s="126">
        <f t="shared" si="5"/>
        <v>1490</v>
      </c>
      <c r="H30" s="518">
        <v>588</v>
      </c>
      <c r="I30" s="518">
        <v>902</v>
      </c>
      <c r="J30" s="150" t="s">
        <v>93</v>
      </c>
      <c r="K30" s="150" t="s">
        <v>93</v>
      </c>
      <c r="L30" s="150" t="s">
        <v>93</v>
      </c>
      <c r="M30" s="289" t="s">
        <v>93</v>
      </c>
      <c r="N30" s="289" t="s">
        <v>93</v>
      </c>
      <c r="O30" s="289" t="s">
        <v>93</v>
      </c>
      <c r="P30" s="289" t="s">
        <v>93</v>
      </c>
      <c r="Q30" s="289" t="s">
        <v>93</v>
      </c>
      <c r="R30" s="289" t="s">
        <v>93</v>
      </c>
      <c r="S30" s="122" t="s">
        <v>90</v>
      </c>
    </row>
    <row r="31" spans="1:19" s="20" customFormat="1" ht="14.45" customHeight="1">
      <c r="A31" s="122" t="s">
        <v>29</v>
      </c>
      <c r="B31" s="150">
        <f t="shared" si="2"/>
        <v>630</v>
      </c>
      <c r="C31" s="126">
        <f t="shared" si="3"/>
        <v>870</v>
      </c>
      <c r="D31" s="150">
        <f t="shared" si="4"/>
        <v>413</v>
      </c>
      <c r="E31" s="150">
        <f t="shared" si="4"/>
        <v>457</v>
      </c>
      <c r="F31" s="518">
        <v>630</v>
      </c>
      <c r="G31" s="126">
        <f t="shared" si="5"/>
        <v>870</v>
      </c>
      <c r="H31" s="518">
        <v>413</v>
      </c>
      <c r="I31" s="518">
        <v>457</v>
      </c>
      <c r="J31" s="150" t="s">
        <v>93</v>
      </c>
      <c r="K31" s="150" t="s">
        <v>93</v>
      </c>
      <c r="L31" s="150" t="s">
        <v>93</v>
      </c>
      <c r="M31" s="289" t="s">
        <v>93</v>
      </c>
      <c r="N31" s="289" t="s">
        <v>93</v>
      </c>
      <c r="O31" s="289" t="s">
        <v>93</v>
      </c>
      <c r="P31" s="289" t="s">
        <v>93</v>
      </c>
      <c r="Q31" s="289" t="s">
        <v>93</v>
      </c>
      <c r="R31" s="289" t="s">
        <v>93</v>
      </c>
      <c r="S31" s="122" t="s">
        <v>48</v>
      </c>
    </row>
    <row r="32" spans="1:19" s="20" customFormat="1" ht="14.45" customHeight="1">
      <c r="A32" s="122"/>
      <c r="B32" s="150"/>
      <c r="C32" s="126"/>
      <c r="D32" s="150"/>
      <c r="E32" s="150"/>
      <c r="F32" s="518"/>
      <c r="G32" s="126"/>
      <c r="H32" s="518"/>
      <c r="I32" s="518"/>
      <c r="J32" s="150"/>
      <c r="K32" s="150"/>
      <c r="L32" s="150"/>
      <c r="M32" s="289"/>
      <c r="N32" s="289"/>
      <c r="O32" s="289"/>
      <c r="P32" s="289"/>
      <c r="Q32" s="289"/>
      <c r="R32" s="289"/>
      <c r="S32" s="122"/>
    </row>
    <row r="33" spans="1:19" s="557" customFormat="1" ht="14.45" customHeight="1">
      <c r="A33" s="287" t="s">
        <v>84</v>
      </c>
      <c r="B33" s="111">
        <f t="shared" ref="B33:I33" si="6">SUM(B34:B49)</f>
        <v>7341</v>
      </c>
      <c r="C33" s="111">
        <f t="shared" si="6"/>
        <v>10150</v>
      </c>
      <c r="D33" s="111">
        <f t="shared" si="6"/>
        <v>4528</v>
      </c>
      <c r="E33" s="111">
        <f t="shared" si="6"/>
        <v>5622</v>
      </c>
      <c r="F33" s="111">
        <f t="shared" si="6"/>
        <v>7341</v>
      </c>
      <c r="G33" s="111">
        <f t="shared" si="6"/>
        <v>10150</v>
      </c>
      <c r="H33" s="111">
        <f t="shared" si="6"/>
        <v>4528</v>
      </c>
      <c r="I33" s="111">
        <f t="shared" si="6"/>
        <v>5622</v>
      </c>
      <c r="J33" s="558" t="s">
        <v>93</v>
      </c>
      <c r="K33" s="558" t="s">
        <v>93</v>
      </c>
      <c r="L33" s="558" t="s">
        <v>93</v>
      </c>
      <c r="M33" s="288" t="s">
        <v>93</v>
      </c>
      <c r="N33" s="288" t="s">
        <v>93</v>
      </c>
      <c r="O33" s="288" t="s">
        <v>93</v>
      </c>
      <c r="P33" s="288" t="s">
        <v>93</v>
      </c>
      <c r="Q33" s="288" t="s">
        <v>93</v>
      </c>
      <c r="R33" s="288" t="s">
        <v>93</v>
      </c>
      <c r="S33" s="287" t="s">
        <v>91</v>
      </c>
    </row>
    <row r="34" spans="1:19" s="20" customFormat="1" ht="14.45" customHeight="1">
      <c r="A34" s="122" t="s">
        <v>85</v>
      </c>
      <c r="B34" s="150">
        <f t="shared" ref="B34:B49" si="7">SUM(F34)</f>
        <v>669</v>
      </c>
      <c r="C34" s="126">
        <f t="shared" ref="C34:C49" si="8">SUM(D34:E34)</f>
        <v>902</v>
      </c>
      <c r="D34" s="150">
        <f t="shared" ref="D34:E49" si="9">H34</f>
        <v>381</v>
      </c>
      <c r="E34" s="150">
        <f t="shared" si="9"/>
        <v>521</v>
      </c>
      <c r="F34" s="518">
        <v>669</v>
      </c>
      <c r="G34" s="126">
        <f t="shared" si="5"/>
        <v>902</v>
      </c>
      <c r="H34" s="518">
        <v>381</v>
      </c>
      <c r="I34" s="518">
        <v>521</v>
      </c>
      <c r="J34" s="150" t="s">
        <v>93</v>
      </c>
      <c r="K34" s="150" t="s">
        <v>93</v>
      </c>
      <c r="L34" s="150" t="s">
        <v>93</v>
      </c>
      <c r="M34" s="289" t="s">
        <v>93</v>
      </c>
      <c r="N34" s="289" t="s">
        <v>93</v>
      </c>
      <c r="O34" s="289" t="s">
        <v>93</v>
      </c>
      <c r="P34" s="289" t="s">
        <v>93</v>
      </c>
      <c r="Q34" s="289" t="s">
        <v>93</v>
      </c>
      <c r="R34" s="289" t="s">
        <v>93</v>
      </c>
      <c r="S34" s="122" t="s">
        <v>30</v>
      </c>
    </row>
    <row r="35" spans="1:19" s="20" customFormat="1" ht="14.45" customHeight="1">
      <c r="A35" s="122" t="s">
        <v>11</v>
      </c>
      <c r="B35" s="150">
        <f t="shared" si="7"/>
        <v>488</v>
      </c>
      <c r="C35" s="126">
        <f t="shared" si="8"/>
        <v>673</v>
      </c>
      <c r="D35" s="150">
        <f t="shared" si="9"/>
        <v>307</v>
      </c>
      <c r="E35" s="150">
        <f t="shared" si="9"/>
        <v>366</v>
      </c>
      <c r="F35" s="518">
        <v>488</v>
      </c>
      <c r="G35" s="126">
        <f t="shared" si="5"/>
        <v>673</v>
      </c>
      <c r="H35" s="518">
        <v>307</v>
      </c>
      <c r="I35" s="518">
        <v>366</v>
      </c>
      <c r="J35" s="150" t="s">
        <v>93</v>
      </c>
      <c r="K35" s="150" t="s">
        <v>93</v>
      </c>
      <c r="L35" s="150" t="s">
        <v>93</v>
      </c>
      <c r="M35" s="289" t="s">
        <v>93</v>
      </c>
      <c r="N35" s="289" t="s">
        <v>93</v>
      </c>
      <c r="O35" s="289" t="s">
        <v>93</v>
      </c>
      <c r="P35" s="289" t="s">
        <v>93</v>
      </c>
      <c r="Q35" s="289" t="s">
        <v>93</v>
      </c>
      <c r="R35" s="289" t="s">
        <v>93</v>
      </c>
      <c r="S35" s="122" t="s">
        <v>31</v>
      </c>
    </row>
    <row r="36" spans="1:19" s="20" customFormat="1" ht="14.45" customHeight="1">
      <c r="A36" s="122" t="s">
        <v>49</v>
      </c>
      <c r="B36" s="150">
        <f t="shared" si="7"/>
        <v>422</v>
      </c>
      <c r="C36" s="126">
        <f t="shared" si="8"/>
        <v>590</v>
      </c>
      <c r="D36" s="150">
        <f t="shared" si="9"/>
        <v>264</v>
      </c>
      <c r="E36" s="150">
        <f t="shared" si="9"/>
        <v>326</v>
      </c>
      <c r="F36" s="518">
        <v>422</v>
      </c>
      <c r="G36" s="126">
        <f t="shared" si="5"/>
        <v>590</v>
      </c>
      <c r="H36" s="518">
        <v>264</v>
      </c>
      <c r="I36" s="518">
        <v>326</v>
      </c>
      <c r="J36" s="150" t="s">
        <v>93</v>
      </c>
      <c r="K36" s="150" t="s">
        <v>93</v>
      </c>
      <c r="L36" s="150" t="s">
        <v>93</v>
      </c>
      <c r="M36" s="289" t="s">
        <v>93</v>
      </c>
      <c r="N36" s="289" t="s">
        <v>93</v>
      </c>
      <c r="O36" s="289" t="s">
        <v>93</v>
      </c>
      <c r="P36" s="289" t="s">
        <v>93</v>
      </c>
      <c r="Q36" s="289" t="s">
        <v>93</v>
      </c>
      <c r="R36" s="289" t="s">
        <v>93</v>
      </c>
      <c r="S36" s="122" t="s">
        <v>51</v>
      </c>
    </row>
    <row r="37" spans="1:19" s="20" customFormat="1" ht="14.45" customHeight="1">
      <c r="A37" s="122" t="s">
        <v>12</v>
      </c>
      <c r="B37" s="150">
        <f t="shared" si="7"/>
        <v>292</v>
      </c>
      <c r="C37" s="126">
        <f t="shared" si="8"/>
        <v>387</v>
      </c>
      <c r="D37" s="150">
        <f t="shared" si="9"/>
        <v>170</v>
      </c>
      <c r="E37" s="150">
        <f t="shared" si="9"/>
        <v>217</v>
      </c>
      <c r="F37" s="518">
        <v>292</v>
      </c>
      <c r="G37" s="126">
        <f t="shared" si="5"/>
        <v>387</v>
      </c>
      <c r="H37" s="518">
        <v>170</v>
      </c>
      <c r="I37" s="518">
        <v>217</v>
      </c>
      <c r="J37" s="150" t="s">
        <v>93</v>
      </c>
      <c r="K37" s="150" t="s">
        <v>93</v>
      </c>
      <c r="L37" s="150" t="s">
        <v>93</v>
      </c>
      <c r="M37" s="289" t="s">
        <v>93</v>
      </c>
      <c r="N37" s="289" t="s">
        <v>93</v>
      </c>
      <c r="O37" s="289" t="s">
        <v>93</v>
      </c>
      <c r="P37" s="289" t="s">
        <v>93</v>
      </c>
      <c r="Q37" s="289" t="s">
        <v>93</v>
      </c>
      <c r="R37" s="289" t="s">
        <v>93</v>
      </c>
      <c r="S37" s="122" t="s">
        <v>32</v>
      </c>
    </row>
    <row r="38" spans="1:19" s="20" customFormat="1" ht="14.45" customHeight="1">
      <c r="A38" s="122"/>
      <c r="B38" s="150"/>
      <c r="C38" s="126"/>
      <c r="D38" s="150"/>
      <c r="E38" s="150"/>
      <c r="F38" s="518"/>
      <c r="G38" s="126"/>
      <c r="H38" s="518"/>
      <c r="I38" s="518"/>
      <c r="J38" s="150"/>
      <c r="K38" s="150"/>
      <c r="L38" s="150"/>
      <c r="M38" s="289"/>
      <c r="N38" s="289"/>
      <c r="O38" s="289"/>
      <c r="P38" s="289"/>
      <c r="Q38" s="289"/>
      <c r="R38" s="289"/>
      <c r="S38" s="122"/>
    </row>
    <row r="39" spans="1:19" s="20" customFormat="1" ht="14.45" customHeight="1">
      <c r="A39" s="122" t="s">
        <v>23</v>
      </c>
      <c r="B39" s="150">
        <f t="shared" si="7"/>
        <v>800</v>
      </c>
      <c r="C39" s="126">
        <f t="shared" si="8"/>
        <v>1082</v>
      </c>
      <c r="D39" s="150">
        <f t="shared" si="9"/>
        <v>540</v>
      </c>
      <c r="E39" s="150">
        <f t="shared" si="9"/>
        <v>542</v>
      </c>
      <c r="F39" s="518">
        <v>800</v>
      </c>
      <c r="G39" s="126">
        <f t="shared" si="5"/>
        <v>1082</v>
      </c>
      <c r="H39" s="518">
        <v>540</v>
      </c>
      <c r="I39" s="518">
        <v>542</v>
      </c>
      <c r="J39" s="150" t="s">
        <v>93</v>
      </c>
      <c r="K39" s="150" t="s">
        <v>93</v>
      </c>
      <c r="L39" s="150" t="s">
        <v>93</v>
      </c>
      <c r="M39" s="289" t="s">
        <v>93</v>
      </c>
      <c r="N39" s="289" t="s">
        <v>93</v>
      </c>
      <c r="O39" s="289" t="s">
        <v>93</v>
      </c>
      <c r="P39" s="289" t="s">
        <v>93</v>
      </c>
      <c r="Q39" s="289" t="s">
        <v>93</v>
      </c>
      <c r="R39" s="289" t="s">
        <v>93</v>
      </c>
      <c r="S39" s="122" t="s">
        <v>43</v>
      </c>
    </row>
    <row r="40" spans="1:19" s="20" customFormat="1" ht="14.45" customHeight="1">
      <c r="A40" s="122" t="s">
        <v>24</v>
      </c>
      <c r="B40" s="150">
        <f t="shared" si="7"/>
        <v>1312</v>
      </c>
      <c r="C40" s="126">
        <f t="shared" si="8"/>
        <v>1712</v>
      </c>
      <c r="D40" s="150">
        <f t="shared" si="9"/>
        <v>820</v>
      </c>
      <c r="E40" s="150">
        <f t="shared" si="9"/>
        <v>892</v>
      </c>
      <c r="F40" s="518">
        <v>1312</v>
      </c>
      <c r="G40" s="126">
        <f t="shared" si="5"/>
        <v>1712</v>
      </c>
      <c r="H40" s="518">
        <v>820</v>
      </c>
      <c r="I40" s="518">
        <v>892</v>
      </c>
      <c r="J40" s="150" t="s">
        <v>93</v>
      </c>
      <c r="K40" s="150" t="s">
        <v>93</v>
      </c>
      <c r="L40" s="150" t="s">
        <v>93</v>
      </c>
      <c r="M40" s="289" t="s">
        <v>93</v>
      </c>
      <c r="N40" s="289" t="s">
        <v>93</v>
      </c>
      <c r="O40" s="289" t="s">
        <v>93</v>
      </c>
      <c r="P40" s="289" t="s">
        <v>93</v>
      </c>
      <c r="Q40" s="289" t="s">
        <v>93</v>
      </c>
      <c r="R40" s="289" t="s">
        <v>93</v>
      </c>
      <c r="S40" s="290" t="s">
        <v>44</v>
      </c>
    </row>
    <row r="41" spans="1:19" s="20" customFormat="1" ht="14.45" customHeight="1">
      <c r="A41" s="122" t="s">
        <v>26</v>
      </c>
      <c r="B41" s="150">
        <f t="shared" si="7"/>
        <v>293</v>
      </c>
      <c r="C41" s="126">
        <f t="shared" si="8"/>
        <v>406</v>
      </c>
      <c r="D41" s="150">
        <f t="shared" si="9"/>
        <v>185</v>
      </c>
      <c r="E41" s="150">
        <f t="shared" si="9"/>
        <v>221</v>
      </c>
      <c r="F41" s="518">
        <v>293</v>
      </c>
      <c r="G41" s="126">
        <f t="shared" si="5"/>
        <v>406</v>
      </c>
      <c r="H41" s="518">
        <v>185</v>
      </c>
      <c r="I41" s="518">
        <v>221</v>
      </c>
      <c r="J41" s="150" t="s">
        <v>93</v>
      </c>
      <c r="K41" s="150" t="s">
        <v>93</v>
      </c>
      <c r="L41" s="150" t="s">
        <v>93</v>
      </c>
      <c r="M41" s="289" t="s">
        <v>93</v>
      </c>
      <c r="N41" s="289" t="s">
        <v>93</v>
      </c>
      <c r="O41" s="289" t="s">
        <v>93</v>
      </c>
      <c r="P41" s="289" t="s">
        <v>93</v>
      </c>
      <c r="Q41" s="289" t="s">
        <v>93</v>
      </c>
      <c r="R41" s="289" t="s">
        <v>93</v>
      </c>
      <c r="S41" s="122" t="s">
        <v>46</v>
      </c>
    </row>
    <row r="42" spans="1:19" s="20" customFormat="1" ht="14.45" customHeight="1">
      <c r="A42" s="122" t="s">
        <v>27</v>
      </c>
      <c r="B42" s="150">
        <f t="shared" si="7"/>
        <v>455</v>
      </c>
      <c r="C42" s="126">
        <f t="shared" si="8"/>
        <v>738</v>
      </c>
      <c r="D42" s="150">
        <f t="shared" si="9"/>
        <v>302</v>
      </c>
      <c r="E42" s="150">
        <f t="shared" si="9"/>
        <v>436</v>
      </c>
      <c r="F42" s="518">
        <v>455</v>
      </c>
      <c r="G42" s="126">
        <f t="shared" si="5"/>
        <v>738</v>
      </c>
      <c r="H42" s="518">
        <v>302</v>
      </c>
      <c r="I42" s="518">
        <v>436</v>
      </c>
      <c r="J42" s="150" t="s">
        <v>93</v>
      </c>
      <c r="K42" s="150" t="s">
        <v>93</v>
      </c>
      <c r="L42" s="150" t="s">
        <v>93</v>
      </c>
      <c r="M42" s="289" t="s">
        <v>93</v>
      </c>
      <c r="N42" s="289" t="s">
        <v>93</v>
      </c>
      <c r="O42" s="289" t="s">
        <v>93</v>
      </c>
      <c r="P42" s="289" t="s">
        <v>93</v>
      </c>
      <c r="Q42" s="289" t="s">
        <v>93</v>
      </c>
      <c r="R42" s="289" t="s">
        <v>93</v>
      </c>
      <c r="S42" s="290" t="s">
        <v>47</v>
      </c>
    </row>
    <row r="43" spans="1:19" s="20" customFormat="1" ht="14.45" customHeight="1">
      <c r="A43" s="122" t="s">
        <v>8</v>
      </c>
      <c r="B43" s="150">
        <f t="shared" si="7"/>
        <v>1069</v>
      </c>
      <c r="C43" s="126">
        <f t="shared" si="8"/>
        <v>1372</v>
      </c>
      <c r="D43" s="150">
        <f t="shared" si="9"/>
        <v>558</v>
      </c>
      <c r="E43" s="150">
        <f t="shared" si="9"/>
        <v>814</v>
      </c>
      <c r="F43" s="518">
        <v>1069</v>
      </c>
      <c r="G43" s="126">
        <f t="shared" si="5"/>
        <v>1372</v>
      </c>
      <c r="H43" s="518">
        <v>558</v>
      </c>
      <c r="I43" s="518">
        <v>814</v>
      </c>
      <c r="J43" s="150" t="s">
        <v>93</v>
      </c>
      <c r="K43" s="150" t="s">
        <v>93</v>
      </c>
      <c r="L43" s="150" t="s">
        <v>93</v>
      </c>
      <c r="M43" s="289" t="s">
        <v>93</v>
      </c>
      <c r="N43" s="289" t="s">
        <v>93</v>
      </c>
      <c r="O43" s="289" t="s">
        <v>93</v>
      </c>
      <c r="P43" s="289" t="s">
        <v>93</v>
      </c>
      <c r="Q43" s="289" t="s">
        <v>93</v>
      </c>
      <c r="R43" s="289" t="s">
        <v>93</v>
      </c>
      <c r="S43" s="122" t="s">
        <v>9</v>
      </c>
    </row>
    <row r="44" spans="1:19" s="20" customFormat="1" ht="14.45" customHeight="1">
      <c r="A44" s="122"/>
      <c r="B44" s="150"/>
      <c r="C44" s="126"/>
      <c r="D44" s="150"/>
      <c r="E44" s="150"/>
      <c r="F44" s="518"/>
      <c r="G44" s="126"/>
      <c r="H44" s="518"/>
      <c r="I44" s="518"/>
      <c r="J44" s="150"/>
      <c r="K44" s="150"/>
      <c r="L44" s="150"/>
      <c r="M44" s="289"/>
      <c r="N44" s="289"/>
      <c r="O44" s="289"/>
      <c r="P44" s="289"/>
      <c r="Q44" s="289"/>
      <c r="R44" s="289"/>
      <c r="S44" s="122"/>
    </row>
    <row r="45" spans="1:19" s="20" customFormat="1" ht="14.45" customHeight="1">
      <c r="A45" s="122" t="s">
        <v>86</v>
      </c>
      <c r="B45" s="150">
        <f t="shared" si="7"/>
        <v>364</v>
      </c>
      <c r="C45" s="126">
        <f t="shared" si="8"/>
        <v>602</v>
      </c>
      <c r="D45" s="150">
        <f t="shared" si="9"/>
        <v>248</v>
      </c>
      <c r="E45" s="150">
        <f t="shared" si="9"/>
        <v>354</v>
      </c>
      <c r="F45" s="518">
        <v>364</v>
      </c>
      <c r="G45" s="126">
        <f t="shared" si="5"/>
        <v>602</v>
      </c>
      <c r="H45" s="518">
        <v>248</v>
      </c>
      <c r="I45" s="518">
        <v>354</v>
      </c>
      <c r="J45" s="150" t="s">
        <v>93</v>
      </c>
      <c r="K45" s="150" t="s">
        <v>93</v>
      </c>
      <c r="L45" s="150" t="s">
        <v>93</v>
      </c>
      <c r="M45" s="289" t="s">
        <v>93</v>
      </c>
      <c r="N45" s="289" t="s">
        <v>93</v>
      </c>
      <c r="O45" s="289" t="s">
        <v>93</v>
      </c>
      <c r="P45" s="289" t="s">
        <v>93</v>
      </c>
      <c r="Q45" s="289" t="s">
        <v>93</v>
      </c>
      <c r="R45" s="289" t="s">
        <v>93</v>
      </c>
      <c r="S45" s="122" t="s">
        <v>68</v>
      </c>
    </row>
    <row r="46" spans="1:19" s="20" customFormat="1" ht="14.45" customHeight="1">
      <c r="A46" s="122" t="s">
        <v>499</v>
      </c>
      <c r="B46" s="150">
        <f>SUM(F46)</f>
        <v>164</v>
      </c>
      <c r="C46" s="126">
        <f>SUM(D46:E46)</f>
        <v>244</v>
      </c>
      <c r="D46" s="150">
        <f t="shared" si="9"/>
        <v>97</v>
      </c>
      <c r="E46" s="150">
        <f t="shared" si="9"/>
        <v>147</v>
      </c>
      <c r="F46" s="518">
        <v>164</v>
      </c>
      <c r="G46" s="126">
        <f>SUM(H46:I46)</f>
        <v>244</v>
      </c>
      <c r="H46" s="518">
        <v>97</v>
      </c>
      <c r="I46" s="518">
        <v>147</v>
      </c>
      <c r="J46" s="150" t="s">
        <v>93</v>
      </c>
      <c r="K46" s="150" t="s">
        <v>93</v>
      </c>
      <c r="L46" s="150" t="s">
        <v>93</v>
      </c>
      <c r="M46" s="289"/>
      <c r="N46" s="289"/>
      <c r="O46" s="289"/>
      <c r="P46" s="289"/>
      <c r="Q46" s="289"/>
      <c r="R46" s="289"/>
      <c r="S46" s="122" t="s">
        <v>507</v>
      </c>
    </row>
    <row r="47" spans="1:19" s="20" customFormat="1" ht="14.45" customHeight="1">
      <c r="A47" s="122" t="s">
        <v>500</v>
      </c>
      <c r="B47" s="150">
        <f t="shared" si="7"/>
        <v>122</v>
      </c>
      <c r="C47" s="126">
        <f t="shared" si="8"/>
        <v>221</v>
      </c>
      <c r="D47" s="150">
        <f t="shared" si="9"/>
        <v>94</v>
      </c>
      <c r="E47" s="150">
        <f t="shared" si="9"/>
        <v>127</v>
      </c>
      <c r="F47" s="518">
        <v>122</v>
      </c>
      <c r="G47" s="126">
        <f t="shared" si="5"/>
        <v>221</v>
      </c>
      <c r="H47" s="518">
        <v>94</v>
      </c>
      <c r="I47" s="518">
        <v>127</v>
      </c>
      <c r="J47" s="150" t="s">
        <v>93</v>
      </c>
      <c r="K47" s="150" t="s">
        <v>93</v>
      </c>
      <c r="L47" s="150" t="s">
        <v>93</v>
      </c>
      <c r="M47" s="289"/>
      <c r="N47" s="289"/>
      <c r="O47" s="289"/>
      <c r="P47" s="289"/>
      <c r="Q47" s="289"/>
      <c r="R47" s="289"/>
      <c r="S47" s="122" t="s">
        <v>508</v>
      </c>
    </row>
    <row r="48" spans="1:19" s="20" customFormat="1" ht="14.45" customHeight="1">
      <c r="A48" s="122" t="s">
        <v>161</v>
      </c>
      <c r="B48" s="150">
        <f t="shared" si="7"/>
        <v>482</v>
      </c>
      <c r="C48" s="126">
        <f t="shared" si="8"/>
        <v>665</v>
      </c>
      <c r="D48" s="150">
        <f t="shared" si="9"/>
        <v>297</v>
      </c>
      <c r="E48" s="150">
        <f t="shared" si="9"/>
        <v>368</v>
      </c>
      <c r="F48" s="518">
        <v>482</v>
      </c>
      <c r="G48" s="126">
        <f t="shared" si="5"/>
        <v>665</v>
      </c>
      <c r="H48" s="518">
        <v>297</v>
      </c>
      <c r="I48" s="518">
        <v>368</v>
      </c>
      <c r="J48" s="150" t="s">
        <v>93</v>
      </c>
      <c r="K48" s="150" t="s">
        <v>93</v>
      </c>
      <c r="L48" s="150" t="s">
        <v>93</v>
      </c>
      <c r="M48" s="289"/>
      <c r="N48" s="289"/>
      <c r="O48" s="289"/>
      <c r="P48" s="289"/>
      <c r="Q48" s="289"/>
      <c r="R48" s="289"/>
      <c r="S48" s="122" t="s">
        <v>163</v>
      </c>
    </row>
    <row r="49" spans="1:19" s="20" customFormat="1" ht="14.45" customHeight="1">
      <c r="A49" s="122" t="s">
        <v>162</v>
      </c>
      <c r="B49" s="150">
        <f t="shared" si="7"/>
        <v>409</v>
      </c>
      <c r="C49" s="126">
        <f t="shared" si="8"/>
        <v>556</v>
      </c>
      <c r="D49" s="150">
        <f t="shared" si="9"/>
        <v>265</v>
      </c>
      <c r="E49" s="150">
        <f t="shared" si="9"/>
        <v>291</v>
      </c>
      <c r="F49" s="518">
        <v>409</v>
      </c>
      <c r="G49" s="126">
        <f t="shared" si="5"/>
        <v>556</v>
      </c>
      <c r="H49" s="518">
        <v>265</v>
      </c>
      <c r="I49" s="518">
        <v>291</v>
      </c>
      <c r="J49" s="150" t="s">
        <v>93</v>
      </c>
      <c r="K49" s="150" t="s">
        <v>93</v>
      </c>
      <c r="L49" s="150" t="s">
        <v>93</v>
      </c>
      <c r="M49" s="289" t="s">
        <v>93</v>
      </c>
      <c r="N49" s="289" t="s">
        <v>93</v>
      </c>
      <c r="O49" s="289" t="s">
        <v>93</v>
      </c>
      <c r="P49" s="289" t="s">
        <v>93</v>
      </c>
      <c r="Q49" s="289" t="s">
        <v>93</v>
      </c>
      <c r="R49" s="289" t="s">
        <v>93</v>
      </c>
      <c r="S49" s="122" t="s">
        <v>164</v>
      </c>
    </row>
    <row r="50" spans="1:19" ht="6" customHeight="1" thickBot="1">
      <c r="A50" s="291"/>
      <c r="B50" s="292"/>
      <c r="C50" s="292"/>
      <c r="D50" s="292"/>
      <c r="E50" s="292"/>
      <c r="F50" s="292"/>
      <c r="G50" s="119"/>
      <c r="H50" s="292"/>
      <c r="I50" s="292"/>
      <c r="J50" s="292"/>
      <c r="K50" s="292"/>
      <c r="L50" s="292"/>
      <c r="M50" s="293"/>
      <c r="N50" s="293"/>
      <c r="O50" s="293"/>
      <c r="P50" s="293"/>
      <c r="Q50" s="293"/>
      <c r="R50" s="293"/>
      <c r="S50" s="294"/>
    </row>
    <row r="51" spans="1:19" ht="21.95" customHeight="1" thickTop="1">
      <c r="A51" s="75" t="s">
        <v>617</v>
      </c>
      <c r="B51" s="75"/>
      <c r="C51" s="75"/>
      <c r="D51" s="75"/>
      <c r="E51" s="75"/>
      <c r="F51" s="75"/>
      <c r="G51" s="75"/>
      <c r="I51" s="493" t="s">
        <v>166</v>
      </c>
      <c r="J51" s="75"/>
      <c r="K51" s="75"/>
      <c r="L51" s="75"/>
      <c r="M51" s="224" t="s">
        <v>0</v>
      </c>
      <c r="N51" s="224"/>
      <c r="O51" s="224"/>
      <c r="P51" s="224"/>
      <c r="Q51" s="224"/>
      <c r="R51" s="224"/>
      <c r="S51" s="224"/>
    </row>
    <row r="52" spans="1:19" ht="12" hidden="1" customHeight="1" thickTop="1">
      <c r="A52" s="22"/>
      <c r="B52" s="22"/>
      <c r="C52" s="22"/>
      <c r="D52" s="22"/>
      <c r="E52" s="22"/>
      <c r="F52" s="22"/>
      <c r="G52" s="22"/>
      <c r="I52" s="22"/>
      <c r="J52" s="22"/>
      <c r="K52" s="22"/>
      <c r="L52" s="22"/>
      <c r="M52" s="20" t="s">
        <v>66</v>
      </c>
      <c r="N52" s="20"/>
      <c r="O52" s="20"/>
      <c r="P52" s="20"/>
      <c r="Q52" s="20"/>
      <c r="R52" s="20"/>
      <c r="S52" s="20"/>
    </row>
    <row r="53" spans="1:19" s="20" customFormat="1" ht="16.5">
      <c r="A53" s="75" t="s">
        <v>595</v>
      </c>
      <c r="B53" s="22"/>
      <c r="C53" s="22"/>
      <c r="D53" s="22"/>
      <c r="E53" s="22"/>
      <c r="F53" s="22"/>
      <c r="G53" s="22"/>
      <c r="H53" s="22"/>
      <c r="I53" s="295" t="s">
        <v>573</v>
      </c>
      <c r="J53" s="22"/>
      <c r="K53" s="22"/>
      <c r="L53" s="22"/>
    </row>
    <row r="54" spans="1:19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0"/>
      <c r="N54" s="20"/>
      <c r="O54" s="20"/>
      <c r="P54" s="20"/>
      <c r="Q54" s="20"/>
      <c r="R54" s="20"/>
      <c r="S54" s="20"/>
    </row>
    <row r="55" spans="1:19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0"/>
      <c r="N55" s="20"/>
      <c r="O55" s="20"/>
      <c r="P55" s="20"/>
      <c r="Q55" s="20"/>
      <c r="R55" s="20"/>
      <c r="S55" s="20"/>
    </row>
  </sheetData>
  <mergeCells count="27">
    <mergeCell ref="B5:E5"/>
    <mergeCell ref="B6:B8"/>
    <mergeCell ref="C6:E6"/>
    <mergeCell ref="G7:G8"/>
    <mergeCell ref="I2:S2"/>
    <mergeCell ref="A2:H2"/>
    <mergeCell ref="A5:A8"/>
    <mergeCell ref="C7:C8"/>
    <mergeCell ref="D7:D8"/>
    <mergeCell ref="E7:E8"/>
    <mergeCell ref="S5:S8"/>
    <mergeCell ref="P6:P8"/>
    <mergeCell ref="Q6:Q8"/>
    <mergeCell ref="R6:R8"/>
    <mergeCell ref="L7:L8"/>
    <mergeCell ref="M5:R5"/>
    <mergeCell ref="J6:L6"/>
    <mergeCell ref="H7:H8"/>
    <mergeCell ref="I7:I8"/>
    <mergeCell ref="F5:I5"/>
    <mergeCell ref="O6:O8"/>
    <mergeCell ref="K7:K8"/>
    <mergeCell ref="J7:J8"/>
    <mergeCell ref="N6:N8"/>
    <mergeCell ref="F6:F8"/>
    <mergeCell ref="G6:I6"/>
    <mergeCell ref="J5:L5"/>
  </mergeCells>
  <phoneticPr fontId="1" type="noConversion"/>
  <printOptions gridLinesSet="0"/>
  <pageMargins left="0.39370078740157483" right="0.39370078740157483" top="0.51181102362204722" bottom="0.39370078740157483" header="0.19685039370078741" footer="0.19685039370078741"/>
  <pageSetup paperSize="8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5"/>
  <sheetViews>
    <sheetView view="pageBreakPreview" zoomScaleNormal="100" zoomScaleSheetLayoutView="100" workbookViewId="0"/>
  </sheetViews>
  <sheetFormatPr defaultRowHeight="13.5"/>
  <cols>
    <col min="1" max="1" width="12.125" style="19" customWidth="1"/>
    <col min="2" max="2" width="10.75" style="19" customWidth="1"/>
    <col min="3" max="3" width="3.875" style="19" customWidth="1"/>
    <col min="4" max="4" width="5.25" style="19" customWidth="1"/>
    <col min="5" max="5" width="4.625" style="19" customWidth="1"/>
    <col min="6" max="6" width="4.125" style="19" customWidth="1"/>
    <col min="7" max="7" width="3.375" style="19" customWidth="1"/>
    <col min="8" max="8" width="5" style="19" customWidth="1"/>
    <col min="9" max="9" width="5.625" style="19" customWidth="1"/>
    <col min="10" max="10" width="1.125" style="19" customWidth="1"/>
    <col min="11" max="11" width="4.125" style="19" customWidth="1"/>
    <col min="12" max="12" width="6.75" style="19" customWidth="1"/>
    <col min="13" max="13" width="2.125" style="19" customWidth="1"/>
    <col min="14" max="14" width="4.875" style="19" customWidth="1"/>
    <col min="15" max="15" width="2.25" style="19" customWidth="1"/>
    <col min="16" max="16" width="5.75" style="19" customWidth="1"/>
    <col min="17" max="18" width="5" style="19" customWidth="1"/>
    <col min="19" max="21" width="5.25" style="19" customWidth="1"/>
    <col min="22" max="22" width="4.25" style="19" customWidth="1"/>
    <col min="23" max="23" width="5.375" style="19" customWidth="1"/>
    <col min="24" max="24" width="5" style="19" customWidth="1"/>
    <col min="25" max="26" width="2.5" style="19" customWidth="1"/>
    <col min="27" max="27" width="5" style="19" customWidth="1"/>
    <col min="28" max="28" width="5.25" style="19" customWidth="1"/>
    <col min="29" max="29" width="13.5" style="19" customWidth="1"/>
    <col min="30" max="16384" width="9" style="19"/>
  </cols>
  <sheetData>
    <row r="1" spans="1:29" ht="24.75" customHeight="1">
      <c r="A1" s="75" t="s">
        <v>384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803" t="s">
        <v>189</v>
      </c>
      <c r="Y1" s="803"/>
      <c r="Z1" s="803"/>
      <c r="AA1" s="803"/>
      <c r="AB1" s="803"/>
      <c r="AC1" s="803"/>
    </row>
    <row r="2" spans="1:29" s="16" customFormat="1" ht="33" customHeight="1">
      <c r="A2" s="859" t="s">
        <v>483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859"/>
      <c r="S2" s="859"/>
      <c r="T2" s="859"/>
      <c r="U2" s="859"/>
      <c r="V2" s="859"/>
      <c r="W2" s="859"/>
      <c r="X2" s="859"/>
      <c r="Y2" s="859"/>
      <c r="Z2" s="859"/>
      <c r="AA2" s="859"/>
      <c r="AB2" s="859"/>
      <c r="AC2" s="859"/>
    </row>
    <row r="3" spans="1:29" s="16" customFormat="1" ht="16.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s="16" customFormat="1" ht="14.25" customHeight="1" thickBot="1">
      <c r="A4" s="116" t="s">
        <v>128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231" t="s">
        <v>511</v>
      </c>
    </row>
    <row r="5" spans="1:29" s="17" customFormat="1" ht="39.75" customHeight="1" thickTop="1">
      <c r="A5" s="861" t="s">
        <v>140</v>
      </c>
      <c r="B5" s="860" t="s">
        <v>438</v>
      </c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  <c r="AA5" s="860"/>
      <c r="AB5" s="860"/>
      <c r="AC5" s="856" t="s">
        <v>141</v>
      </c>
    </row>
    <row r="6" spans="1:29" s="17" customFormat="1" ht="39" customHeight="1">
      <c r="A6" s="861"/>
      <c r="B6" s="860" t="s">
        <v>192</v>
      </c>
      <c r="C6" s="860"/>
      <c r="D6" s="860"/>
      <c r="E6" s="860"/>
      <c r="F6" s="860"/>
      <c r="G6" s="860"/>
      <c r="H6" s="860"/>
      <c r="I6" s="860"/>
      <c r="J6" s="853" t="s">
        <v>129</v>
      </c>
      <c r="K6" s="854"/>
      <c r="L6" s="854"/>
      <c r="M6" s="854"/>
      <c r="N6" s="854"/>
      <c r="O6" s="854"/>
      <c r="P6" s="854"/>
      <c r="Q6" s="854"/>
      <c r="R6" s="854"/>
      <c r="S6" s="855"/>
      <c r="T6" s="860" t="s">
        <v>130</v>
      </c>
      <c r="U6" s="860"/>
      <c r="V6" s="860"/>
      <c r="W6" s="860"/>
      <c r="X6" s="860"/>
      <c r="Y6" s="860"/>
      <c r="Z6" s="860"/>
      <c r="AA6" s="860"/>
      <c r="AB6" s="860"/>
      <c r="AC6" s="857"/>
    </row>
    <row r="7" spans="1:29" s="17" customFormat="1" ht="36.75" customHeight="1">
      <c r="A7" s="861"/>
      <c r="B7" s="853" t="s">
        <v>131</v>
      </c>
      <c r="C7" s="855"/>
      <c r="D7" s="853" t="s">
        <v>132</v>
      </c>
      <c r="E7" s="854"/>
      <c r="F7" s="855"/>
      <c r="G7" s="853" t="s">
        <v>133</v>
      </c>
      <c r="H7" s="854"/>
      <c r="I7" s="855"/>
      <c r="J7" s="860" t="s">
        <v>193</v>
      </c>
      <c r="K7" s="860"/>
      <c r="L7" s="860"/>
      <c r="M7" s="860"/>
      <c r="N7" s="853" t="s">
        <v>132</v>
      </c>
      <c r="O7" s="854"/>
      <c r="P7" s="855"/>
      <c r="Q7" s="853" t="s">
        <v>133</v>
      </c>
      <c r="R7" s="854"/>
      <c r="S7" s="855"/>
      <c r="T7" s="860" t="s">
        <v>194</v>
      </c>
      <c r="U7" s="864"/>
      <c r="V7" s="864"/>
      <c r="W7" s="853" t="s">
        <v>132</v>
      </c>
      <c r="X7" s="854"/>
      <c r="Y7" s="855"/>
      <c r="Z7" s="853" t="s">
        <v>133</v>
      </c>
      <c r="AA7" s="854"/>
      <c r="AB7" s="855"/>
      <c r="AC7" s="858"/>
    </row>
    <row r="8" spans="1:29" s="17" customFormat="1" ht="39.950000000000003" customHeight="1">
      <c r="A8" s="148">
        <v>2019</v>
      </c>
      <c r="B8" s="845">
        <v>67177</v>
      </c>
      <c r="C8" s="846"/>
      <c r="D8" s="846">
        <v>29059</v>
      </c>
      <c r="E8" s="846"/>
      <c r="F8" s="846"/>
      <c r="G8" s="846">
        <v>38118</v>
      </c>
      <c r="H8" s="846"/>
      <c r="I8" s="846"/>
      <c r="J8" s="846">
        <v>43012</v>
      </c>
      <c r="K8" s="846"/>
      <c r="L8" s="846"/>
      <c r="M8" s="846"/>
      <c r="N8" s="848">
        <v>16094</v>
      </c>
      <c r="O8" s="848"/>
      <c r="P8" s="848"/>
      <c r="Q8" s="848">
        <v>26918</v>
      </c>
      <c r="R8" s="848"/>
      <c r="S8" s="848"/>
      <c r="T8" s="849">
        <v>64</v>
      </c>
      <c r="U8" s="849"/>
      <c r="V8" s="849"/>
      <c r="W8" s="849">
        <v>55.4</v>
      </c>
      <c r="X8" s="849"/>
      <c r="Y8" s="849"/>
      <c r="Z8" s="849">
        <v>70.602996531109312</v>
      </c>
      <c r="AA8" s="849"/>
      <c r="AB8" s="850"/>
      <c r="AC8" s="117">
        <v>2019</v>
      </c>
    </row>
    <row r="9" spans="1:29" s="17" customFormat="1" ht="39.950000000000003" customHeight="1">
      <c r="A9" s="148">
        <v>2020</v>
      </c>
      <c r="B9" s="866">
        <v>72151</v>
      </c>
      <c r="C9" s="852"/>
      <c r="D9" s="852">
        <v>31504</v>
      </c>
      <c r="E9" s="852"/>
      <c r="F9" s="852"/>
      <c r="G9" s="852">
        <v>40647</v>
      </c>
      <c r="H9" s="852"/>
      <c r="I9" s="852"/>
      <c r="J9" s="852">
        <v>46461</v>
      </c>
      <c r="K9" s="852"/>
      <c r="L9" s="852"/>
      <c r="M9" s="852"/>
      <c r="N9" s="851">
        <v>17763</v>
      </c>
      <c r="O9" s="851"/>
      <c r="P9" s="851"/>
      <c r="Q9" s="851">
        <v>28698</v>
      </c>
      <c r="R9" s="851"/>
      <c r="S9" s="851"/>
      <c r="T9" s="847">
        <v>64.400000000000006</v>
      </c>
      <c r="U9" s="847"/>
      <c r="V9" s="847"/>
      <c r="W9" s="847">
        <v>56.4</v>
      </c>
      <c r="X9" s="847"/>
      <c r="Y9" s="847"/>
      <c r="Z9" s="847">
        <v>70.599999999999994</v>
      </c>
      <c r="AA9" s="847"/>
      <c r="AB9" s="847"/>
      <c r="AC9" s="492">
        <v>2020</v>
      </c>
    </row>
    <row r="10" spans="1:29" s="17" customFormat="1" ht="39.950000000000003" customHeight="1">
      <c r="A10" s="148">
        <v>2021</v>
      </c>
      <c r="B10" s="866">
        <v>76090</v>
      </c>
      <c r="C10" s="852"/>
      <c r="D10" s="852">
        <v>33492</v>
      </c>
      <c r="E10" s="852"/>
      <c r="F10" s="852"/>
      <c r="G10" s="852">
        <v>42598</v>
      </c>
      <c r="H10" s="852"/>
      <c r="I10" s="852"/>
      <c r="J10" s="852">
        <v>49853</v>
      </c>
      <c r="K10" s="852"/>
      <c r="L10" s="852"/>
      <c r="M10" s="852"/>
      <c r="N10" s="851">
        <v>19424</v>
      </c>
      <c r="O10" s="851"/>
      <c r="P10" s="851"/>
      <c r="Q10" s="851">
        <v>30429</v>
      </c>
      <c r="R10" s="851"/>
      <c r="S10" s="851"/>
      <c r="T10" s="847">
        <v>65.5</v>
      </c>
      <c r="U10" s="847"/>
      <c r="V10" s="847"/>
      <c r="W10" s="847">
        <v>58</v>
      </c>
      <c r="X10" s="847"/>
      <c r="Y10" s="847"/>
      <c r="Z10" s="847">
        <v>71.400000000000006</v>
      </c>
      <c r="AA10" s="847"/>
      <c r="AB10" s="847"/>
      <c r="AC10" s="117">
        <v>2021</v>
      </c>
    </row>
    <row r="11" spans="1:29" s="17" customFormat="1" ht="39.950000000000003" customHeight="1">
      <c r="A11" s="148">
        <v>2022</v>
      </c>
      <c r="B11" s="866">
        <v>80766</v>
      </c>
      <c r="C11" s="852"/>
      <c r="D11" s="852">
        <v>35961</v>
      </c>
      <c r="E11" s="852"/>
      <c r="F11" s="852"/>
      <c r="G11" s="852">
        <v>44805</v>
      </c>
      <c r="H11" s="852"/>
      <c r="I11" s="852"/>
      <c r="J11" s="852">
        <v>52656</v>
      </c>
      <c r="K11" s="852"/>
      <c r="L11" s="852"/>
      <c r="M11" s="852"/>
      <c r="N11" s="851">
        <v>20816</v>
      </c>
      <c r="O11" s="851"/>
      <c r="P11" s="851"/>
      <c r="Q11" s="851">
        <v>31840</v>
      </c>
      <c r="R11" s="851"/>
      <c r="S11" s="851"/>
      <c r="T11" s="847">
        <v>65.195750687170346</v>
      </c>
      <c r="U11" s="847"/>
      <c r="V11" s="847"/>
      <c r="W11" s="847">
        <v>57.884930897361031</v>
      </c>
      <c r="X11" s="847"/>
      <c r="Y11" s="847"/>
      <c r="Z11" s="847">
        <v>71.063497377524826</v>
      </c>
      <c r="AA11" s="847"/>
      <c r="AB11" s="877"/>
      <c r="AC11" s="652">
        <v>2022</v>
      </c>
    </row>
    <row r="12" spans="1:29" s="17" customFormat="1" ht="39.950000000000003" customHeight="1">
      <c r="A12" s="149">
        <v>2023</v>
      </c>
      <c r="B12" s="862">
        <f>SUM(B13:C14)</f>
        <v>85875</v>
      </c>
      <c r="C12" s="863"/>
      <c r="D12" s="863">
        <f>SUM(D13,D14)</f>
        <v>43608</v>
      </c>
      <c r="E12" s="863"/>
      <c r="F12" s="863"/>
      <c r="G12" s="863">
        <f>SUM(G13,G14)</f>
        <v>42267</v>
      </c>
      <c r="H12" s="863"/>
      <c r="I12" s="863"/>
      <c r="J12" s="863">
        <f>SUM(J13:M14)</f>
        <v>55693</v>
      </c>
      <c r="K12" s="863"/>
      <c r="L12" s="863"/>
      <c r="M12" s="863"/>
      <c r="N12" s="876">
        <f>SUM(N13,N14)</f>
        <v>22206</v>
      </c>
      <c r="O12" s="876"/>
      <c r="P12" s="876"/>
      <c r="Q12" s="876">
        <f>SUM(Q13,Q14)</f>
        <v>33487</v>
      </c>
      <c r="R12" s="876"/>
      <c r="S12" s="876"/>
      <c r="T12" s="865">
        <f>100*J12/B12</f>
        <v>64.853566229985447</v>
      </c>
      <c r="U12" s="865"/>
      <c r="V12" s="865"/>
      <c r="W12" s="865">
        <f>100*N12/D12</f>
        <v>50.921849201981289</v>
      </c>
      <c r="X12" s="865"/>
      <c r="Y12" s="865"/>
      <c r="Z12" s="865">
        <f>100*Q12/G12</f>
        <v>79.227293160148577</v>
      </c>
      <c r="AA12" s="865"/>
      <c r="AB12" s="865"/>
      <c r="AC12" s="118">
        <v>2023</v>
      </c>
    </row>
    <row r="13" spans="1:29" s="17" customFormat="1" ht="39.950000000000003" customHeight="1">
      <c r="A13" s="296" t="s">
        <v>134</v>
      </c>
      <c r="B13" s="867">
        <f>SUM(D13,G13)</f>
        <v>38498</v>
      </c>
      <c r="C13" s="868"/>
      <c r="D13" s="868">
        <v>19599</v>
      </c>
      <c r="E13" s="868"/>
      <c r="F13" s="868"/>
      <c r="G13" s="868">
        <v>18899</v>
      </c>
      <c r="H13" s="868"/>
      <c r="I13" s="868"/>
      <c r="J13" s="868">
        <f>SUM(N13,Q13)</f>
        <v>28909</v>
      </c>
      <c r="K13" s="868"/>
      <c r="L13" s="868"/>
      <c r="M13" s="868"/>
      <c r="N13" s="872">
        <v>11721</v>
      </c>
      <c r="O13" s="872"/>
      <c r="P13" s="872"/>
      <c r="Q13" s="872">
        <v>17188</v>
      </c>
      <c r="R13" s="872"/>
      <c r="S13" s="872"/>
      <c r="T13" s="875">
        <f>(J13/B13)*100</f>
        <v>75.092212582471817</v>
      </c>
      <c r="U13" s="875"/>
      <c r="V13" s="875"/>
      <c r="W13" s="875">
        <f>100*(N13/D13)</f>
        <v>59.804071636307974</v>
      </c>
      <c r="X13" s="875"/>
      <c r="Y13" s="875"/>
      <c r="Z13" s="875">
        <f>(Q13/G13)*100</f>
        <v>90.946610931795334</v>
      </c>
      <c r="AA13" s="875"/>
      <c r="AB13" s="875"/>
      <c r="AC13" s="297" t="s">
        <v>135</v>
      </c>
    </row>
    <row r="14" spans="1:29" s="17" customFormat="1" ht="39.950000000000003" customHeight="1" thickBot="1">
      <c r="A14" s="298" t="s">
        <v>136</v>
      </c>
      <c r="B14" s="870">
        <f>SUM(D14,G14)</f>
        <v>47377</v>
      </c>
      <c r="C14" s="871"/>
      <c r="D14" s="869">
        <v>24009</v>
      </c>
      <c r="E14" s="869"/>
      <c r="F14" s="869"/>
      <c r="G14" s="869">
        <v>23368</v>
      </c>
      <c r="H14" s="869"/>
      <c r="I14" s="869"/>
      <c r="J14" s="871">
        <f>SUM(N14,Q14)</f>
        <v>26784</v>
      </c>
      <c r="K14" s="871"/>
      <c r="L14" s="871"/>
      <c r="M14" s="871"/>
      <c r="N14" s="869">
        <v>10485</v>
      </c>
      <c r="O14" s="869"/>
      <c r="P14" s="869"/>
      <c r="Q14" s="869">
        <v>16299</v>
      </c>
      <c r="R14" s="869"/>
      <c r="S14" s="869"/>
      <c r="T14" s="873">
        <f>100*J14/B14</f>
        <v>56.53376110771049</v>
      </c>
      <c r="U14" s="873"/>
      <c r="V14" s="873"/>
      <c r="W14" s="873">
        <f>100*(N14/D14)</f>
        <v>43.671123328751719</v>
      </c>
      <c r="X14" s="873"/>
      <c r="Y14" s="873"/>
      <c r="Z14" s="873">
        <f>100*Q14/G14</f>
        <v>69.749229715850731</v>
      </c>
      <c r="AA14" s="873"/>
      <c r="AB14" s="874"/>
      <c r="AC14" s="299" t="s">
        <v>137</v>
      </c>
    </row>
    <row r="15" spans="1:29" s="20" customFormat="1" ht="23.25" customHeight="1" thickTop="1">
      <c r="A15" s="75" t="s">
        <v>620</v>
      </c>
      <c r="B15" s="253"/>
      <c r="C15" s="253"/>
      <c r="D15" s="253"/>
      <c r="E15" s="253"/>
      <c r="F15" s="647"/>
      <c r="G15" s="271"/>
      <c r="H15" s="253"/>
      <c r="I15" s="648"/>
      <c r="J15" s="648"/>
      <c r="K15" s="253"/>
      <c r="L15" s="253"/>
      <c r="M15" s="253"/>
      <c r="N15" s="253"/>
      <c r="O15" s="253"/>
      <c r="P15" s="253"/>
      <c r="Q15" s="648"/>
      <c r="R15" s="253"/>
      <c r="S15" s="253"/>
      <c r="T15" s="648"/>
      <c r="U15" s="253"/>
      <c r="V15" s="253"/>
      <c r="W15" s="253"/>
      <c r="X15" s="253"/>
      <c r="Y15" s="253" t="s">
        <v>582</v>
      </c>
      <c r="Z15" s="253"/>
      <c r="AA15" s="253"/>
      <c r="AB15" s="253"/>
      <c r="AC15" s="253"/>
    </row>
    <row r="16" spans="1:29" s="4" customFormat="1" ht="11.25">
      <c r="A16" s="1"/>
      <c r="B16" s="1"/>
      <c r="C16" s="1"/>
      <c r="D16" s="1"/>
      <c r="E16" s="1"/>
      <c r="F16" s="3"/>
      <c r="G16" s="3"/>
      <c r="H16" s="3"/>
      <c r="I16" s="1"/>
      <c r="J16" s="1"/>
    </row>
    <row r="17" s="18" customFormat="1"/>
    <row r="18" s="18" customFormat="1"/>
    <row r="19" s="18" customFormat="1"/>
    <row r="20" s="18" customFormat="1"/>
    <row r="21" s="18" customFormat="1"/>
    <row r="22" s="18" customFormat="1"/>
    <row r="23" s="18" customFormat="1"/>
    <row r="24" s="18" customFormat="1"/>
    <row r="25" s="18" customFormat="1"/>
  </sheetData>
  <mergeCells count="80">
    <mergeCell ref="W11:Y11"/>
    <mergeCell ref="Z11:AB11"/>
    <mergeCell ref="B11:C11"/>
    <mergeCell ref="D11:F11"/>
    <mergeCell ref="G11:I11"/>
    <mergeCell ref="J11:M11"/>
    <mergeCell ref="N11:P11"/>
    <mergeCell ref="Q11:S11"/>
    <mergeCell ref="T11:V11"/>
    <mergeCell ref="W10:Y10"/>
    <mergeCell ref="B10:C10"/>
    <mergeCell ref="N10:P10"/>
    <mergeCell ref="Q10:S10"/>
    <mergeCell ref="J10:M10"/>
    <mergeCell ref="T10:V10"/>
    <mergeCell ref="G12:I12"/>
    <mergeCell ref="G9:I9"/>
    <mergeCell ref="J9:M9"/>
    <mergeCell ref="Q13:S13"/>
    <mergeCell ref="N12:P12"/>
    <mergeCell ref="Q12:S12"/>
    <mergeCell ref="W14:Y14"/>
    <mergeCell ref="Z14:AB14"/>
    <mergeCell ref="T13:V13"/>
    <mergeCell ref="W13:Y13"/>
    <mergeCell ref="Z13:AB13"/>
    <mergeCell ref="T14:V14"/>
    <mergeCell ref="B13:C13"/>
    <mergeCell ref="D13:F13"/>
    <mergeCell ref="G13:I13"/>
    <mergeCell ref="J13:M13"/>
    <mergeCell ref="Q14:S14"/>
    <mergeCell ref="B14:C14"/>
    <mergeCell ref="D14:F14"/>
    <mergeCell ref="G14:I14"/>
    <mergeCell ref="J14:M14"/>
    <mergeCell ref="N14:P14"/>
    <mergeCell ref="N13:P13"/>
    <mergeCell ref="B12:C12"/>
    <mergeCell ref="D12:F12"/>
    <mergeCell ref="T7:V7"/>
    <mergeCell ref="W7:Y7"/>
    <mergeCell ref="Z7:AB7"/>
    <mergeCell ref="J12:M12"/>
    <mergeCell ref="B7:C7"/>
    <mergeCell ref="D7:F7"/>
    <mergeCell ref="G7:I7"/>
    <mergeCell ref="J7:M7"/>
    <mergeCell ref="W12:Y12"/>
    <mergeCell ref="Z12:AB12"/>
    <mergeCell ref="B9:C9"/>
    <mergeCell ref="D9:F9"/>
    <mergeCell ref="N9:P9"/>
    <mergeCell ref="T12:V12"/>
    <mergeCell ref="N7:P7"/>
    <mergeCell ref="Q7:S7"/>
    <mergeCell ref="X1:AC1"/>
    <mergeCell ref="AC5:AC7"/>
    <mergeCell ref="A2:AC2"/>
    <mergeCell ref="B6:I6"/>
    <mergeCell ref="A5:A7"/>
    <mergeCell ref="B5:AB5"/>
    <mergeCell ref="J6:S6"/>
    <mergeCell ref="T6:AB6"/>
    <mergeCell ref="B8:C8"/>
    <mergeCell ref="D8:F8"/>
    <mergeCell ref="G8:I8"/>
    <mergeCell ref="J8:M8"/>
    <mergeCell ref="Z10:AB10"/>
    <mergeCell ref="Z9:AB9"/>
    <mergeCell ref="N8:P8"/>
    <mergeCell ref="Q8:S8"/>
    <mergeCell ref="T8:V8"/>
    <mergeCell ref="W8:Y8"/>
    <mergeCell ref="Z8:AB8"/>
    <mergeCell ref="Q9:S9"/>
    <mergeCell ref="T9:V9"/>
    <mergeCell ref="W9:Y9"/>
    <mergeCell ref="D10:F10"/>
    <mergeCell ref="G10:I10"/>
  </mergeCells>
  <phoneticPr fontId="2" type="noConversion"/>
  <pageMargins left="0.39370078740157483" right="0.39370078740157483" top="0.51181102362204722" bottom="0.39370078740157483" header="0.19685039370078741" footer="0.19685039370078741"/>
  <pageSetup paperSize="8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1"/>
  <dimension ref="A1:AX24"/>
  <sheetViews>
    <sheetView showZeros="0" view="pageBreakPreview" zoomScaleNormal="100" zoomScaleSheetLayoutView="100" workbookViewId="0"/>
  </sheetViews>
  <sheetFormatPr defaultRowHeight="11.25"/>
  <cols>
    <col min="1" max="1" width="8.5" style="1" customWidth="1"/>
    <col min="2" max="5" width="10.625" style="1" customWidth="1"/>
    <col min="6" max="8" width="9.625" style="1" customWidth="1"/>
    <col min="9" max="9" width="9.625" style="2" customWidth="1"/>
    <col min="10" max="12" width="9.625" style="1" customWidth="1"/>
    <col min="13" max="13" width="9.625" style="2" customWidth="1"/>
    <col min="14" max="14" width="2.625" style="2" customWidth="1"/>
    <col min="15" max="15" width="10.625" style="1" customWidth="1"/>
    <col min="16" max="18" width="10.625" style="3" customWidth="1"/>
    <col min="19" max="19" width="10.625" style="1" customWidth="1"/>
    <col min="20" max="22" width="10.625" style="3" customWidth="1"/>
    <col min="23" max="23" width="10.625" style="1" customWidth="1"/>
    <col min="24" max="26" width="10.625" style="3" customWidth="1"/>
    <col min="27" max="27" width="16.375" style="1" customWidth="1"/>
    <col min="28" max="28" width="12.5" style="1" customWidth="1"/>
    <col min="29" max="31" width="11.625" style="1" customWidth="1"/>
    <col min="32" max="32" width="11.625" style="2" customWidth="1"/>
    <col min="33" max="33" width="11.625" style="1" customWidth="1"/>
    <col min="34" max="38" width="11.625" style="3" customWidth="1"/>
    <col min="39" max="39" width="2.625" style="2" customWidth="1"/>
    <col min="40" max="41" width="11.625" style="3" customWidth="1"/>
    <col min="42" max="42" width="11.625" style="1" customWidth="1"/>
    <col min="43" max="45" width="11.625" style="3" customWidth="1"/>
    <col min="46" max="46" width="11.625" style="1" customWidth="1"/>
    <col min="47" max="49" width="11.625" style="3" customWidth="1"/>
    <col min="50" max="50" width="14.375" style="1" customWidth="1"/>
    <col min="51" max="51" width="9.375" style="4" customWidth="1"/>
    <col min="52" max="52" width="7.125" style="4" customWidth="1"/>
    <col min="53" max="16384" width="9" style="4"/>
  </cols>
  <sheetData>
    <row r="1" spans="1:50" ht="21" customHeight="1">
      <c r="A1" s="28" t="s">
        <v>383</v>
      </c>
      <c r="B1" s="28"/>
      <c r="C1" s="28"/>
      <c r="D1" s="28"/>
      <c r="E1" s="28"/>
      <c r="F1" s="28"/>
      <c r="G1" s="28"/>
      <c r="H1" s="28"/>
      <c r="I1" s="70"/>
      <c r="J1" s="28"/>
      <c r="K1" s="28"/>
      <c r="L1" s="28"/>
      <c r="M1" s="70"/>
      <c r="N1" s="70"/>
      <c r="O1" s="28"/>
      <c r="P1" s="668"/>
      <c r="Q1" s="668"/>
      <c r="R1" s="668"/>
      <c r="S1" s="28"/>
      <c r="T1" s="668"/>
      <c r="U1" s="668"/>
      <c r="V1" s="668"/>
      <c r="W1" s="28"/>
      <c r="X1" s="668"/>
      <c r="Y1" s="668"/>
      <c r="Z1" s="668"/>
      <c r="AA1" s="668" t="s">
        <v>187</v>
      </c>
      <c r="AB1" s="28" t="s">
        <v>383</v>
      </c>
      <c r="AC1" s="28"/>
      <c r="AD1" s="28"/>
      <c r="AE1" s="28"/>
      <c r="AF1" s="70"/>
      <c r="AG1" s="28"/>
      <c r="AH1" s="668"/>
      <c r="AI1" s="668"/>
      <c r="AJ1" s="668"/>
      <c r="AK1" s="668"/>
      <c r="AL1" s="668"/>
      <c r="AM1" s="70"/>
      <c r="AN1" s="668"/>
      <c r="AO1" s="668"/>
      <c r="AP1" s="28"/>
      <c r="AQ1" s="668"/>
      <c r="AR1" s="668"/>
      <c r="AS1" s="668"/>
      <c r="AT1" s="28"/>
      <c r="AU1" s="668"/>
      <c r="AV1" s="668"/>
      <c r="AW1" s="668"/>
      <c r="AX1" s="668" t="s">
        <v>187</v>
      </c>
    </row>
    <row r="2" spans="1:50" ht="9.9499999999999993" customHeight="1">
      <c r="A2" s="28"/>
      <c r="B2" s="28"/>
      <c r="C2" s="28"/>
      <c r="D2" s="28"/>
      <c r="E2" s="28"/>
      <c r="F2" s="28"/>
      <c r="G2" s="28"/>
      <c r="H2" s="28"/>
      <c r="I2" s="70"/>
      <c r="J2" s="28"/>
      <c r="K2" s="28"/>
      <c r="L2" s="28"/>
      <c r="M2" s="70"/>
      <c r="N2" s="70"/>
      <c r="O2" s="28"/>
      <c r="P2" s="668"/>
      <c r="Q2" s="668"/>
      <c r="R2" s="668"/>
      <c r="S2" s="28"/>
      <c r="T2" s="668"/>
      <c r="U2" s="668"/>
      <c r="V2" s="668"/>
      <c r="W2" s="28"/>
      <c r="X2" s="668"/>
      <c r="Y2" s="668"/>
      <c r="Z2" s="668"/>
      <c r="AA2" s="28"/>
      <c r="AB2" s="879" t="s">
        <v>210</v>
      </c>
      <c r="AC2" s="879"/>
      <c r="AD2" s="879"/>
      <c r="AE2" s="879"/>
      <c r="AF2" s="879"/>
      <c r="AG2" s="879"/>
      <c r="AH2" s="879"/>
      <c r="AI2" s="879"/>
      <c r="AJ2" s="879"/>
      <c r="AK2" s="676"/>
      <c r="AL2" s="676"/>
      <c r="AM2" s="70"/>
      <c r="AN2" s="879" t="s">
        <v>485</v>
      </c>
      <c r="AO2" s="879"/>
      <c r="AP2" s="879"/>
      <c r="AQ2" s="879"/>
      <c r="AR2" s="879"/>
      <c r="AS2" s="879"/>
      <c r="AT2" s="879"/>
      <c r="AU2" s="879"/>
      <c r="AV2" s="879"/>
      <c r="AW2" s="879"/>
      <c r="AX2" s="879"/>
    </row>
    <row r="3" spans="1:50" s="5" customFormat="1" ht="28.5" customHeight="1">
      <c r="A3" s="879" t="s">
        <v>209</v>
      </c>
      <c r="B3" s="879"/>
      <c r="C3" s="879"/>
      <c r="D3" s="879"/>
      <c r="E3" s="879"/>
      <c r="F3" s="879"/>
      <c r="G3" s="879"/>
      <c r="H3" s="879"/>
      <c r="I3" s="879"/>
      <c r="J3" s="879"/>
      <c r="K3" s="879"/>
      <c r="L3" s="879"/>
      <c r="M3" s="879"/>
      <c r="N3" s="132"/>
      <c r="O3" s="751" t="s">
        <v>484</v>
      </c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879"/>
      <c r="AC3" s="879"/>
      <c r="AD3" s="879"/>
      <c r="AE3" s="879"/>
      <c r="AF3" s="879"/>
      <c r="AG3" s="879"/>
      <c r="AH3" s="879"/>
      <c r="AI3" s="879"/>
      <c r="AJ3" s="879"/>
      <c r="AK3" s="676"/>
      <c r="AL3" s="676"/>
      <c r="AM3" s="128"/>
      <c r="AN3" s="879"/>
      <c r="AO3" s="879"/>
      <c r="AP3" s="879"/>
      <c r="AQ3" s="879"/>
      <c r="AR3" s="879"/>
      <c r="AS3" s="879"/>
      <c r="AT3" s="879"/>
      <c r="AU3" s="879"/>
      <c r="AV3" s="879"/>
      <c r="AW3" s="879"/>
      <c r="AX3" s="879"/>
    </row>
    <row r="4" spans="1:50" s="6" customFormat="1" ht="9.9499999999999993" customHeight="1">
      <c r="A4" s="129"/>
      <c r="B4" s="30"/>
      <c r="C4" s="30"/>
      <c r="D4" s="30"/>
      <c r="E4" s="30"/>
      <c r="F4" s="129"/>
      <c r="G4" s="30"/>
      <c r="H4" s="30"/>
      <c r="I4" s="130"/>
      <c r="J4" s="129"/>
      <c r="K4" s="30"/>
      <c r="L4" s="30"/>
      <c r="M4" s="130"/>
      <c r="N4" s="1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129"/>
      <c r="AC4" s="129"/>
      <c r="AD4" s="30"/>
      <c r="AE4" s="30"/>
      <c r="AF4" s="130"/>
      <c r="AG4" s="30"/>
      <c r="AH4" s="30"/>
      <c r="AI4" s="30"/>
      <c r="AJ4" s="30"/>
      <c r="AK4" s="128"/>
      <c r="AL4" s="128"/>
      <c r="AM4" s="130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</row>
    <row r="5" spans="1:50" ht="17.25" thickBot="1">
      <c r="A5" s="69" t="s">
        <v>6</v>
      </c>
      <c r="B5" s="69"/>
      <c r="C5" s="69"/>
      <c r="D5" s="69"/>
      <c r="E5" s="69"/>
      <c r="F5" s="69"/>
      <c r="G5" s="69"/>
      <c r="H5" s="69"/>
      <c r="I5" s="131"/>
      <c r="J5" s="69"/>
      <c r="K5" s="69"/>
      <c r="L5" s="69"/>
      <c r="M5" s="131"/>
      <c r="N5" s="131"/>
      <c r="O5" s="69"/>
      <c r="P5" s="112"/>
      <c r="Q5" s="112"/>
      <c r="R5" s="112"/>
      <c r="S5" s="69"/>
      <c r="T5" s="112"/>
      <c r="U5" s="112"/>
      <c r="V5" s="112"/>
      <c r="W5" s="69"/>
      <c r="X5" s="112"/>
      <c r="Y5" s="112"/>
      <c r="Z5" s="112"/>
      <c r="AA5" s="32" t="s">
        <v>7</v>
      </c>
      <c r="AB5" s="69" t="s">
        <v>6</v>
      </c>
      <c r="AC5" s="69"/>
      <c r="AD5" s="69"/>
      <c r="AE5" s="69"/>
      <c r="AF5" s="131"/>
      <c r="AG5" s="69"/>
      <c r="AH5" s="112"/>
      <c r="AI5" s="112"/>
      <c r="AJ5" s="112"/>
      <c r="AK5" s="112"/>
      <c r="AL5" s="112"/>
      <c r="AM5" s="131"/>
      <c r="AN5" s="112"/>
      <c r="AO5" s="112"/>
      <c r="AP5" s="69"/>
      <c r="AQ5" s="112"/>
      <c r="AR5" s="112"/>
      <c r="AS5" s="112"/>
      <c r="AT5" s="69"/>
      <c r="AU5" s="112"/>
      <c r="AV5" s="112"/>
      <c r="AW5" s="112"/>
      <c r="AX5" s="112" t="s">
        <v>7</v>
      </c>
    </row>
    <row r="6" spans="1:50" ht="30" customHeight="1" thickTop="1">
      <c r="A6" s="787" t="s">
        <v>127</v>
      </c>
      <c r="B6" s="786" t="s">
        <v>3</v>
      </c>
      <c r="C6" s="786"/>
      <c r="D6" s="786"/>
      <c r="E6" s="787"/>
      <c r="F6" s="801" t="s">
        <v>439</v>
      </c>
      <c r="G6" s="817"/>
      <c r="H6" s="817"/>
      <c r="I6" s="817"/>
      <c r="J6" s="817"/>
      <c r="K6" s="817"/>
      <c r="L6" s="817"/>
      <c r="M6" s="817"/>
      <c r="N6" s="677"/>
      <c r="O6" s="817" t="s">
        <v>439</v>
      </c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05"/>
      <c r="AA6" s="786" t="s">
        <v>65</v>
      </c>
      <c r="AB6" s="787" t="s">
        <v>127</v>
      </c>
      <c r="AC6" s="801" t="s">
        <v>486</v>
      </c>
      <c r="AD6" s="817"/>
      <c r="AE6" s="817"/>
      <c r="AF6" s="817"/>
      <c r="AG6" s="817"/>
      <c r="AH6" s="817"/>
      <c r="AI6" s="817"/>
      <c r="AJ6" s="817"/>
      <c r="AK6" s="817"/>
      <c r="AL6" s="817"/>
      <c r="AM6" s="677"/>
      <c r="AN6" s="817" t="s">
        <v>440</v>
      </c>
      <c r="AO6" s="817"/>
      <c r="AP6" s="817"/>
      <c r="AQ6" s="817"/>
      <c r="AR6" s="817"/>
      <c r="AS6" s="817"/>
      <c r="AT6" s="817"/>
      <c r="AU6" s="817"/>
      <c r="AV6" s="817"/>
      <c r="AW6" s="805"/>
      <c r="AX6" s="785" t="s">
        <v>65</v>
      </c>
    </row>
    <row r="7" spans="1:50" ht="47.25" customHeight="1">
      <c r="A7" s="878"/>
      <c r="B7" s="789"/>
      <c r="C7" s="789"/>
      <c r="D7" s="789"/>
      <c r="E7" s="790"/>
      <c r="F7" s="788" t="s">
        <v>404</v>
      </c>
      <c r="G7" s="789"/>
      <c r="H7" s="789"/>
      <c r="I7" s="790"/>
      <c r="J7" s="788" t="s">
        <v>441</v>
      </c>
      <c r="K7" s="789"/>
      <c r="L7" s="789"/>
      <c r="M7" s="790"/>
      <c r="N7" s="677"/>
      <c r="O7" s="784" t="s">
        <v>442</v>
      </c>
      <c r="P7" s="784"/>
      <c r="Q7" s="784"/>
      <c r="R7" s="784"/>
      <c r="S7" s="800" t="s">
        <v>443</v>
      </c>
      <c r="T7" s="800"/>
      <c r="U7" s="800"/>
      <c r="V7" s="788"/>
      <c r="W7" s="784" t="s">
        <v>444</v>
      </c>
      <c r="X7" s="784"/>
      <c r="Y7" s="784"/>
      <c r="Z7" s="784"/>
      <c r="AA7" s="880"/>
      <c r="AB7" s="878"/>
      <c r="AC7" s="788" t="s">
        <v>102</v>
      </c>
      <c r="AD7" s="789"/>
      <c r="AE7" s="789"/>
      <c r="AF7" s="790"/>
      <c r="AG7" s="784" t="s">
        <v>445</v>
      </c>
      <c r="AH7" s="784"/>
      <c r="AI7" s="784"/>
      <c r="AJ7" s="784"/>
      <c r="AK7" s="806" t="s">
        <v>446</v>
      </c>
      <c r="AL7" s="808"/>
      <c r="AM7" s="677"/>
      <c r="AN7" s="806" t="s">
        <v>447</v>
      </c>
      <c r="AO7" s="808"/>
      <c r="AP7" s="800" t="s">
        <v>448</v>
      </c>
      <c r="AQ7" s="800"/>
      <c r="AR7" s="800"/>
      <c r="AS7" s="788"/>
      <c r="AT7" s="882" t="s">
        <v>449</v>
      </c>
      <c r="AU7" s="784"/>
      <c r="AV7" s="784"/>
      <c r="AW7" s="784"/>
      <c r="AX7" s="881"/>
    </row>
    <row r="8" spans="1:50" ht="30.75" customHeight="1">
      <c r="A8" s="878"/>
      <c r="B8" s="302" t="s">
        <v>71</v>
      </c>
      <c r="C8" s="671" t="s">
        <v>72</v>
      </c>
      <c r="D8" s="671" t="s">
        <v>73</v>
      </c>
      <c r="E8" s="671" t="s">
        <v>74</v>
      </c>
      <c r="F8" s="671" t="s">
        <v>71</v>
      </c>
      <c r="G8" s="671" t="s">
        <v>72</v>
      </c>
      <c r="H8" s="671" t="s">
        <v>73</v>
      </c>
      <c r="I8" s="671" t="s">
        <v>74</v>
      </c>
      <c r="J8" s="671" t="s">
        <v>71</v>
      </c>
      <c r="K8" s="671" t="s">
        <v>72</v>
      </c>
      <c r="L8" s="671" t="s">
        <v>73</v>
      </c>
      <c r="M8" s="671" t="s">
        <v>74</v>
      </c>
      <c r="N8" s="678"/>
      <c r="O8" s="671" t="s">
        <v>71</v>
      </c>
      <c r="P8" s="671" t="s">
        <v>72</v>
      </c>
      <c r="Q8" s="671" t="s">
        <v>73</v>
      </c>
      <c r="R8" s="671" t="s">
        <v>74</v>
      </c>
      <c r="S8" s="671" t="s">
        <v>71</v>
      </c>
      <c r="T8" s="671" t="s">
        <v>72</v>
      </c>
      <c r="U8" s="671" t="s">
        <v>73</v>
      </c>
      <c r="V8" s="671" t="s">
        <v>74</v>
      </c>
      <c r="W8" s="671" t="s">
        <v>71</v>
      </c>
      <c r="X8" s="671" t="s">
        <v>72</v>
      </c>
      <c r="Y8" s="671" t="s">
        <v>73</v>
      </c>
      <c r="Z8" s="671" t="s">
        <v>74</v>
      </c>
      <c r="AA8" s="880"/>
      <c r="AB8" s="878"/>
      <c r="AC8" s="671" t="s">
        <v>71</v>
      </c>
      <c r="AD8" s="671" t="s">
        <v>72</v>
      </c>
      <c r="AE8" s="671" t="s">
        <v>73</v>
      </c>
      <c r="AF8" s="671" t="s">
        <v>74</v>
      </c>
      <c r="AG8" s="671" t="s">
        <v>71</v>
      </c>
      <c r="AH8" s="671" t="s">
        <v>72</v>
      </c>
      <c r="AI8" s="671" t="s">
        <v>73</v>
      </c>
      <c r="AJ8" s="671" t="s">
        <v>74</v>
      </c>
      <c r="AK8" s="671" t="s">
        <v>71</v>
      </c>
      <c r="AL8" s="671" t="s">
        <v>72</v>
      </c>
      <c r="AM8" s="678"/>
      <c r="AN8" s="671" t="s">
        <v>73</v>
      </c>
      <c r="AO8" s="671" t="s">
        <v>74</v>
      </c>
      <c r="AP8" s="671" t="s">
        <v>71</v>
      </c>
      <c r="AQ8" s="671" t="s">
        <v>72</v>
      </c>
      <c r="AR8" s="671" t="s">
        <v>73</v>
      </c>
      <c r="AS8" s="672" t="s">
        <v>74</v>
      </c>
      <c r="AT8" s="671" t="s">
        <v>71</v>
      </c>
      <c r="AU8" s="671" t="s">
        <v>72</v>
      </c>
      <c r="AV8" s="671" t="s">
        <v>73</v>
      </c>
      <c r="AW8" s="672" t="s">
        <v>74</v>
      </c>
      <c r="AX8" s="881"/>
    </row>
    <row r="9" spans="1:50" ht="33" customHeight="1">
      <c r="A9" s="790"/>
      <c r="B9" s="670" t="s">
        <v>75</v>
      </c>
      <c r="C9" s="673" t="s">
        <v>392</v>
      </c>
      <c r="D9" s="673" t="s">
        <v>450</v>
      </c>
      <c r="E9" s="673" t="s">
        <v>76</v>
      </c>
      <c r="F9" s="673" t="s">
        <v>75</v>
      </c>
      <c r="G9" s="673" t="s">
        <v>392</v>
      </c>
      <c r="H9" s="673" t="s">
        <v>450</v>
      </c>
      <c r="I9" s="673" t="s">
        <v>76</v>
      </c>
      <c r="J9" s="673" t="s">
        <v>75</v>
      </c>
      <c r="K9" s="673" t="s">
        <v>392</v>
      </c>
      <c r="L9" s="673" t="s">
        <v>450</v>
      </c>
      <c r="M9" s="673" t="s">
        <v>76</v>
      </c>
      <c r="N9" s="678"/>
      <c r="O9" s="673" t="s">
        <v>75</v>
      </c>
      <c r="P9" s="673" t="s">
        <v>392</v>
      </c>
      <c r="Q9" s="673" t="s">
        <v>450</v>
      </c>
      <c r="R9" s="673" t="s">
        <v>76</v>
      </c>
      <c r="S9" s="673" t="s">
        <v>75</v>
      </c>
      <c r="T9" s="673" t="s">
        <v>392</v>
      </c>
      <c r="U9" s="673" t="s">
        <v>450</v>
      </c>
      <c r="V9" s="673" t="s">
        <v>76</v>
      </c>
      <c r="W9" s="673" t="s">
        <v>75</v>
      </c>
      <c r="X9" s="673" t="s">
        <v>392</v>
      </c>
      <c r="Y9" s="673" t="s">
        <v>450</v>
      </c>
      <c r="Z9" s="673" t="s">
        <v>76</v>
      </c>
      <c r="AA9" s="789"/>
      <c r="AB9" s="790"/>
      <c r="AC9" s="673" t="s">
        <v>75</v>
      </c>
      <c r="AD9" s="673" t="s">
        <v>392</v>
      </c>
      <c r="AE9" s="673" t="s">
        <v>450</v>
      </c>
      <c r="AF9" s="673" t="s">
        <v>76</v>
      </c>
      <c r="AG9" s="673" t="s">
        <v>75</v>
      </c>
      <c r="AH9" s="673" t="s">
        <v>392</v>
      </c>
      <c r="AI9" s="673" t="s">
        <v>450</v>
      </c>
      <c r="AJ9" s="673" t="s">
        <v>76</v>
      </c>
      <c r="AK9" s="673" t="s">
        <v>75</v>
      </c>
      <c r="AL9" s="673" t="s">
        <v>392</v>
      </c>
      <c r="AM9" s="678"/>
      <c r="AN9" s="673" t="s">
        <v>450</v>
      </c>
      <c r="AO9" s="673" t="s">
        <v>76</v>
      </c>
      <c r="AP9" s="673" t="s">
        <v>75</v>
      </c>
      <c r="AQ9" s="673" t="s">
        <v>392</v>
      </c>
      <c r="AR9" s="673" t="s">
        <v>450</v>
      </c>
      <c r="AS9" s="669" t="s">
        <v>76</v>
      </c>
      <c r="AT9" s="673" t="s">
        <v>75</v>
      </c>
      <c r="AU9" s="673" t="s">
        <v>392</v>
      </c>
      <c r="AV9" s="673" t="s">
        <v>393</v>
      </c>
      <c r="AW9" s="669" t="s">
        <v>76</v>
      </c>
      <c r="AX9" s="788"/>
    </row>
    <row r="10" spans="1:50" ht="8.25" customHeight="1">
      <c r="A10" s="303"/>
      <c r="B10" s="304"/>
      <c r="C10" s="304"/>
      <c r="D10" s="304"/>
      <c r="E10" s="304"/>
      <c r="F10" s="304"/>
      <c r="G10" s="304"/>
      <c r="H10" s="304"/>
      <c r="I10" s="305"/>
      <c r="J10" s="304"/>
      <c r="K10" s="304"/>
      <c r="L10" s="304"/>
      <c r="M10" s="305"/>
      <c r="N10" s="15"/>
      <c r="O10" s="304"/>
      <c r="P10" s="306"/>
      <c r="Q10" s="306"/>
      <c r="R10" s="306"/>
      <c r="S10" s="304"/>
      <c r="T10" s="306"/>
      <c r="U10" s="306"/>
      <c r="V10" s="306"/>
      <c r="W10" s="304"/>
      <c r="X10" s="306"/>
      <c r="Y10" s="306"/>
      <c r="Z10" s="306"/>
      <c r="AA10" s="307"/>
      <c r="AB10" s="303"/>
      <c r="AC10" s="304"/>
      <c r="AD10" s="304"/>
      <c r="AE10" s="304"/>
      <c r="AF10" s="305"/>
      <c r="AG10" s="304"/>
      <c r="AH10" s="306"/>
      <c r="AI10" s="306"/>
      <c r="AJ10" s="306"/>
      <c r="AK10" s="306"/>
      <c r="AL10" s="306"/>
      <c r="AM10" s="15"/>
      <c r="AN10" s="306"/>
      <c r="AO10" s="306"/>
      <c r="AP10" s="304"/>
      <c r="AQ10" s="306"/>
      <c r="AR10" s="306"/>
      <c r="AS10" s="306"/>
      <c r="AT10" s="304"/>
      <c r="AU10" s="306"/>
      <c r="AV10" s="306"/>
      <c r="AW10" s="306"/>
      <c r="AX10" s="307"/>
    </row>
    <row r="11" spans="1:50" s="20" customFormat="1" ht="30" customHeight="1">
      <c r="A11" s="136">
        <v>2019</v>
      </c>
      <c r="B11" s="308">
        <v>7</v>
      </c>
      <c r="C11" s="308">
        <v>153</v>
      </c>
      <c r="D11" s="308">
        <v>140</v>
      </c>
      <c r="E11" s="308">
        <v>75</v>
      </c>
      <c r="F11" s="308">
        <v>2</v>
      </c>
      <c r="G11" s="308">
        <v>39</v>
      </c>
      <c r="H11" s="308">
        <v>42</v>
      </c>
      <c r="I11" s="308">
        <v>22</v>
      </c>
      <c r="J11" s="308">
        <v>0</v>
      </c>
      <c r="K11" s="308">
        <v>0</v>
      </c>
      <c r="L11" s="308">
        <v>0</v>
      </c>
      <c r="M11" s="308">
        <v>0</v>
      </c>
      <c r="N11" s="309"/>
      <c r="O11" s="308">
        <v>1</v>
      </c>
      <c r="P11" s="308">
        <v>33</v>
      </c>
      <c r="Q11" s="308">
        <v>36</v>
      </c>
      <c r="R11" s="308">
        <v>14</v>
      </c>
      <c r="S11" s="308">
        <v>1</v>
      </c>
      <c r="T11" s="308">
        <v>6</v>
      </c>
      <c r="U11" s="308">
        <v>6</v>
      </c>
      <c r="V11" s="308">
        <v>8</v>
      </c>
      <c r="W11" s="308">
        <v>0</v>
      </c>
      <c r="X11" s="308">
        <v>0</v>
      </c>
      <c r="Y11" s="308">
        <v>0</v>
      </c>
      <c r="Z11" s="308">
        <v>0</v>
      </c>
      <c r="AA11" s="86">
        <v>2019</v>
      </c>
      <c r="AB11" s="136">
        <v>2019</v>
      </c>
      <c r="AC11" s="308">
        <v>5</v>
      </c>
      <c r="AD11" s="308">
        <v>114</v>
      </c>
      <c r="AE11" s="308">
        <v>98</v>
      </c>
      <c r="AF11" s="308">
        <v>53</v>
      </c>
      <c r="AG11" s="308">
        <v>0</v>
      </c>
      <c r="AH11" s="308">
        <v>0</v>
      </c>
      <c r="AI11" s="308">
        <v>0</v>
      </c>
      <c r="AJ11" s="308">
        <v>0</v>
      </c>
      <c r="AK11" s="308">
        <v>4</v>
      </c>
      <c r="AL11" s="308">
        <v>112</v>
      </c>
      <c r="AM11" s="308"/>
      <c r="AN11" s="308">
        <v>97</v>
      </c>
      <c r="AO11" s="308">
        <v>51</v>
      </c>
      <c r="AP11" s="308">
        <v>1</v>
      </c>
      <c r="AQ11" s="308">
        <v>2</v>
      </c>
      <c r="AR11" s="308">
        <v>1</v>
      </c>
      <c r="AS11" s="308">
        <v>2</v>
      </c>
      <c r="AT11" s="308" t="s">
        <v>626</v>
      </c>
      <c r="AU11" s="308" t="s">
        <v>626</v>
      </c>
      <c r="AV11" s="308" t="s">
        <v>626</v>
      </c>
      <c r="AW11" s="308" t="s">
        <v>626</v>
      </c>
      <c r="AX11" s="86">
        <v>2019</v>
      </c>
    </row>
    <row r="12" spans="1:50" s="20" customFormat="1" ht="30" customHeight="1">
      <c r="A12" s="136">
        <v>2020</v>
      </c>
      <c r="B12" s="308">
        <v>7</v>
      </c>
      <c r="C12" s="308">
        <v>78</v>
      </c>
      <c r="D12" s="308">
        <v>104</v>
      </c>
      <c r="E12" s="308">
        <v>46</v>
      </c>
      <c r="F12" s="308">
        <v>2</v>
      </c>
      <c r="G12" s="308">
        <v>25</v>
      </c>
      <c r="H12" s="308">
        <v>28</v>
      </c>
      <c r="I12" s="308">
        <v>6</v>
      </c>
      <c r="J12" s="308">
        <v>0</v>
      </c>
      <c r="K12" s="308">
        <v>0</v>
      </c>
      <c r="L12" s="308">
        <v>0</v>
      </c>
      <c r="M12" s="308">
        <v>0</v>
      </c>
      <c r="N12" s="309"/>
      <c r="O12" s="308">
        <v>1</v>
      </c>
      <c r="P12" s="308">
        <v>21</v>
      </c>
      <c r="Q12" s="308">
        <v>22</v>
      </c>
      <c r="R12" s="308">
        <v>6</v>
      </c>
      <c r="S12" s="308">
        <v>1</v>
      </c>
      <c r="T12" s="308">
        <v>4</v>
      </c>
      <c r="U12" s="308">
        <v>6</v>
      </c>
      <c r="V12" s="308">
        <v>0</v>
      </c>
      <c r="W12" s="308">
        <v>0</v>
      </c>
      <c r="X12" s="308">
        <v>0</v>
      </c>
      <c r="Y12" s="308">
        <v>0</v>
      </c>
      <c r="Z12" s="308">
        <v>0</v>
      </c>
      <c r="AA12" s="86">
        <v>2020</v>
      </c>
      <c r="AB12" s="136">
        <v>2020</v>
      </c>
      <c r="AC12" s="308">
        <v>5</v>
      </c>
      <c r="AD12" s="308">
        <v>53</v>
      </c>
      <c r="AE12" s="308">
        <v>76</v>
      </c>
      <c r="AF12" s="308">
        <v>40</v>
      </c>
      <c r="AG12" s="308">
        <v>0</v>
      </c>
      <c r="AH12" s="308">
        <v>0</v>
      </c>
      <c r="AI12" s="308">
        <v>0</v>
      </c>
      <c r="AJ12" s="308">
        <v>0</v>
      </c>
      <c r="AK12" s="308">
        <v>2</v>
      </c>
      <c r="AL12" s="308">
        <v>22</v>
      </c>
      <c r="AM12" s="308"/>
      <c r="AN12" s="308">
        <v>40</v>
      </c>
      <c r="AO12" s="308">
        <v>23</v>
      </c>
      <c r="AP12" s="308">
        <v>1</v>
      </c>
      <c r="AQ12" s="308">
        <v>2</v>
      </c>
      <c r="AR12" s="308">
        <v>0</v>
      </c>
      <c r="AS12" s="308">
        <v>4</v>
      </c>
      <c r="AT12" s="308">
        <v>2</v>
      </c>
      <c r="AU12" s="308">
        <v>29</v>
      </c>
      <c r="AV12" s="308">
        <v>36</v>
      </c>
      <c r="AW12" s="308">
        <v>13</v>
      </c>
      <c r="AX12" s="86">
        <v>2020</v>
      </c>
    </row>
    <row r="13" spans="1:50" s="10" customFormat="1" ht="30" customHeight="1">
      <c r="A13" s="136">
        <v>2021</v>
      </c>
      <c r="B13" s="308">
        <v>7</v>
      </c>
      <c r="C13" s="308">
        <v>112</v>
      </c>
      <c r="D13" s="308">
        <v>101</v>
      </c>
      <c r="E13" s="308">
        <v>48</v>
      </c>
      <c r="F13" s="308">
        <v>2</v>
      </c>
      <c r="G13" s="308">
        <v>36</v>
      </c>
      <c r="H13" s="308">
        <v>25</v>
      </c>
      <c r="I13" s="308">
        <v>11</v>
      </c>
      <c r="J13" s="300">
        <v>0</v>
      </c>
      <c r="K13" s="300">
        <v>0</v>
      </c>
      <c r="L13" s="300">
        <v>0</v>
      </c>
      <c r="M13" s="300">
        <v>0</v>
      </c>
      <c r="N13" s="301"/>
      <c r="O13" s="300">
        <v>1</v>
      </c>
      <c r="P13" s="300">
        <v>28</v>
      </c>
      <c r="Q13" s="300">
        <v>21</v>
      </c>
      <c r="R13" s="300">
        <v>7</v>
      </c>
      <c r="S13" s="300">
        <v>1</v>
      </c>
      <c r="T13" s="300">
        <v>8</v>
      </c>
      <c r="U13" s="300">
        <v>4</v>
      </c>
      <c r="V13" s="300">
        <v>4</v>
      </c>
      <c r="W13" s="300">
        <v>0</v>
      </c>
      <c r="X13" s="300">
        <v>0</v>
      </c>
      <c r="Y13" s="300">
        <v>0</v>
      </c>
      <c r="Z13" s="300">
        <v>0</v>
      </c>
      <c r="AA13" s="86">
        <v>2021</v>
      </c>
      <c r="AB13" s="136">
        <v>2021</v>
      </c>
      <c r="AC13" s="308">
        <v>5</v>
      </c>
      <c r="AD13" s="308">
        <v>76</v>
      </c>
      <c r="AE13" s="308">
        <v>76</v>
      </c>
      <c r="AF13" s="308">
        <v>37</v>
      </c>
      <c r="AG13" s="300">
        <v>0</v>
      </c>
      <c r="AH13" s="300">
        <v>0</v>
      </c>
      <c r="AI13" s="300">
        <v>0</v>
      </c>
      <c r="AJ13" s="300">
        <v>0</v>
      </c>
      <c r="AK13" s="300">
        <v>2</v>
      </c>
      <c r="AL13" s="300">
        <v>39</v>
      </c>
      <c r="AM13" s="90">
        <v>0</v>
      </c>
      <c r="AN13" s="300">
        <v>43</v>
      </c>
      <c r="AO13" s="300">
        <v>17</v>
      </c>
      <c r="AP13" s="300">
        <v>1</v>
      </c>
      <c r="AQ13" s="300">
        <v>2</v>
      </c>
      <c r="AR13" s="300">
        <v>2</v>
      </c>
      <c r="AS13" s="300">
        <v>3</v>
      </c>
      <c r="AT13" s="300">
        <v>2</v>
      </c>
      <c r="AU13" s="300">
        <v>35</v>
      </c>
      <c r="AV13" s="300">
        <v>31</v>
      </c>
      <c r="AW13" s="300">
        <v>17</v>
      </c>
      <c r="AX13" s="86">
        <v>2021</v>
      </c>
    </row>
    <row r="14" spans="1:50" s="10" customFormat="1" ht="30" customHeight="1">
      <c r="A14" s="136">
        <v>2022</v>
      </c>
      <c r="B14" s="308">
        <v>7</v>
      </c>
      <c r="C14" s="308">
        <v>101</v>
      </c>
      <c r="D14" s="308">
        <v>87</v>
      </c>
      <c r="E14" s="308">
        <v>58</v>
      </c>
      <c r="F14" s="308">
        <v>2</v>
      </c>
      <c r="G14" s="308">
        <v>16</v>
      </c>
      <c r="H14" s="308">
        <v>8</v>
      </c>
      <c r="I14" s="308">
        <v>15</v>
      </c>
      <c r="J14" s="300">
        <v>0</v>
      </c>
      <c r="K14" s="300">
        <v>0</v>
      </c>
      <c r="L14" s="300">
        <v>0</v>
      </c>
      <c r="M14" s="300">
        <v>0</v>
      </c>
      <c r="N14" s="301"/>
      <c r="O14" s="300">
        <v>1</v>
      </c>
      <c r="P14" s="300">
        <v>14</v>
      </c>
      <c r="Q14" s="300">
        <v>7</v>
      </c>
      <c r="R14" s="300">
        <v>12</v>
      </c>
      <c r="S14" s="300">
        <v>1</v>
      </c>
      <c r="T14" s="300">
        <v>2</v>
      </c>
      <c r="U14" s="300">
        <v>1</v>
      </c>
      <c r="V14" s="300">
        <v>3</v>
      </c>
      <c r="W14" s="300">
        <v>0</v>
      </c>
      <c r="X14" s="300">
        <v>0</v>
      </c>
      <c r="Y14" s="300">
        <v>0</v>
      </c>
      <c r="Z14" s="300">
        <v>0</v>
      </c>
      <c r="AA14" s="86">
        <v>2022</v>
      </c>
      <c r="AB14" s="136">
        <v>2022</v>
      </c>
      <c r="AC14" s="308">
        <v>5</v>
      </c>
      <c r="AD14" s="308">
        <v>85</v>
      </c>
      <c r="AE14" s="308">
        <v>79</v>
      </c>
      <c r="AF14" s="308">
        <v>43</v>
      </c>
      <c r="AG14" s="300">
        <v>0</v>
      </c>
      <c r="AH14" s="300">
        <v>0</v>
      </c>
      <c r="AI14" s="300">
        <v>0</v>
      </c>
      <c r="AJ14" s="300">
        <v>0</v>
      </c>
      <c r="AK14" s="300">
        <v>2</v>
      </c>
      <c r="AL14" s="300">
        <v>56</v>
      </c>
      <c r="AM14" s="90">
        <v>0</v>
      </c>
      <c r="AN14" s="300">
        <v>54</v>
      </c>
      <c r="AO14" s="300">
        <v>21</v>
      </c>
      <c r="AP14" s="300">
        <v>1</v>
      </c>
      <c r="AQ14" s="300">
        <v>3</v>
      </c>
      <c r="AR14" s="300">
        <v>0</v>
      </c>
      <c r="AS14" s="300">
        <v>3</v>
      </c>
      <c r="AT14" s="300">
        <v>2</v>
      </c>
      <c r="AU14" s="300">
        <v>26</v>
      </c>
      <c r="AV14" s="300">
        <v>25</v>
      </c>
      <c r="AW14" s="300">
        <v>19</v>
      </c>
      <c r="AX14" s="86">
        <v>2022</v>
      </c>
    </row>
    <row r="15" spans="1:50" s="502" customFormat="1" ht="30" customHeight="1">
      <c r="A15" s="497">
        <v>2023</v>
      </c>
      <c r="B15" s="498">
        <f t="shared" ref="B15:M15" si="0">SUM(B16,B17)</f>
        <v>7</v>
      </c>
      <c r="C15" s="498">
        <f t="shared" si="0"/>
        <v>105</v>
      </c>
      <c r="D15" s="498">
        <f t="shared" si="0"/>
        <v>98</v>
      </c>
      <c r="E15" s="498">
        <f t="shared" si="0"/>
        <v>60</v>
      </c>
      <c r="F15" s="498">
        <f t="shared" si="0"/>
        <v>2</v>
      </c>
      <c r="G15" s="498">
        <f t="shared" si="0"/>
        <v>22</v>
      </c>
      <c r="H15" s="498">
        <f t="shared" si="0"/>
        <v>21</v>
      </c>
      <c r="I15" s="498">
        <f t="shared" si="0"/>
        <v>19</v>
      </c>
      <c r="J15" s="498">
        <f t="shared" si="0"/>
        <v>0</v>
      </c>
      <c r="K15" s="498">
        <f t="shared" si="0"/>
        <v>0</v>
      </c>
      <c r="L15" s="498">
        <f t="shared" si="0"/>
        <v>0</v>
      </c>
      <c r="M15" s="498">
        <f t="shared" si="0"/>
        <v>0</v>
      </c>
      <c r="N15" s="499"/>
      <c r="O15" s="498">
        <f t="shared" ref="O15:Z15" si="1">SUM(O16,O17)</f>
        <v>1</v>
      </c>
      <c r="P15" s="498">
        <f t="shared" si="1"/>
        <v>18</v>
      </c>
      <c r="Q15" s="498">
        <f t="shared" si="1"/>
        <v>17</v>
      </c>
      <c r="R15" s="498">
        <f t="shared" si="1"/>
        <v>13</v>
      </c>
      <c r="S15" s="498">
        <f t="shared" si="1"/>
        <v>1</v>
      </c>
      <c r="T15" s="498">
        <f t="shared" si="1"/>
        <v>4</v>
      </c>
      <c r="U15" s="498">
        <f t="shared" si="1"/>
        <v>4</v>
      </c>
      <c r="V15" s="498">
        <f t="shared" si="1"/>
        <v>6</v>
      </c>
      <c r="W15" s="498">
        <f t="shared" si="1"/>
        <v>0</v>
      </c>
      <c r="X15" s="498">
        <f t="shared" si="1"/>
        <v>0</v>
      </c>
      <c r="Y15" s="498">
        <f t="shared" si="1"/>
        <v>0</v>
      </c>
      <c r="Z15" s="498">
        <f t="shared" si="1"/>
        <v>0</v>
      </c>
      <c r="AA15" s="500">
        <v>2023</v>
      </c>
      <c r="AB15" s="501">
        <v>2023</v>
      </c>
      <c r="AC15" s="498">
        <f t="shared" ref="AC15:AW15" si="2">SUM(AC16,AC17)</f>
        <v>5</v>
      </c>
      <c r="AD15" s="498">
        <f t="shared" si="2"/>
        <v>83</v>
      </c>
      <c r="AE15" s="498">
        <f t="shared" si="2"/>
        <v>77</v>
      </c>
      <c r="AF15" s="498">
        <f t="shared" si="2"/>
        <v>41</v>
      </c>
      <c r="AG15" s="498">
        <f t="shared" si="2"/>
        <v>0</v>
      </c>
      <c r="AH15" s="498">
        <f t="shared" si="2"/>
        <v>0</v>
      </c>
      <c r="AI15" s="498">
        <f t="shared" si="2"/>
        <v>0</v>
      </c>
      <c r="AJ15" s="498">
        <f t="shared" si="2"/>
        <v>0</v>
      </c>
      <c r="AK15" s="498">
        <f t="shared" si="2"/>
        <v>2</v>
      </c>
      <c r="AL15" s="498">
        <f t="shared" si="2"/>
        <v>55</v>
      </c>
      <c r="AM15" s="498">
        <f t="shared" si="2"/>
        <v>0</v>
      </c>
      <c r="AN15" s="498">
        <f t="shared" si="2"/>
        <v>50</v>
      </c>
      <c r="AO15" s="498">
        <f t="shared" si="2"/>
        <v>25</v>
      </c>
      <c r="AP15" s="498">
        <f t="shared" si="2"/>
        <v>1</v>
      </c>
      <c r="AQ15" s="498">
        <f t="shared" si="2"/>
        <v>0</v>
      </c>
      <c r="AR15" s="498">
        <f t="shared" si="2"/>
        <v>0</v>
      </c>
      <c r="AS15" s="498">
        <f t="shared" si="2"/>
        <v>3</v>
      </c>
      <c r="AT15" s="498">
        <f t="shared" si="2"/>
        <v>2</v>
      </c>
      <c r="AU15" s="498">
        <f t="shared" si="2"/>
        <v>28</v>
      </c>
      <c r="AV15" s="498">
        <f t="shared" si="2"/>
        <v>27</v>
      </c>
      <c r="AW15" s="498">
        <f t="shared" si="2"/>
        <v>13</v>
      </c>
      <c r="AX15" s="500">
        <v>2023</v>
      </c>
    </row>
    <row r="16" spans="1:50" s="509" customFormat="1" ht="30" customHeight="1">
      <c r="A16" s="503" t="s">
        <v>80</v>
      </c>
      <c r="B16" s="510">
        <f t="shared" ref="B16:E16" si="3">SUM(F16,AC16)</f>
        <v>5</v>
      </c>
      <c r="C16" s="510">
        <f t="shared" si="3"/>
        <v>77</v>
      </c>
      <c r="D16" s="510">
        <f t="shared" si="3"/>
        <v>72</v>
      </c>
      <c r="E16" s="510">
        <f t="shared" si="3"/>
        <v>52</v>
      </c>
      <c r="F16" s="504">
        <f t="shared" ref="F16:I17" si="4">J16+O16+S16+W16</f>
        <v>2</v>
      </c>
      <c r="G16" s="504">
        <f t="shared" si="4"/>
        <v>22</v>
      </c>
      <c r="H16" s="504">
        <f t="shared" si="4"/>
        <v>21</v>
      </c>
      <c r="I16" s="504">
        <f t="shared" si="4"/>
        <v>19</v>
      </c>
      <c r="J16" s="505">
        <v>0</v>
      </c>
      <c r="K16" s="505">
        <v>0</v>
      </c>
      <c r="L16" s="506">
        <v>0</v>
      </c>
      <c r="M16" s="506">
        <v>0</v>
      </c>
      <c r="N16" s="507"/>
      <c r="O16" s="506">
        <v>1</v>
      </c>
      <c r="P16" s="506">
        <v>18</v>
      </c>
      <c r="Q16" s="506">
        <v>17</v>
      </c>
      <c r="R16" s="506">
        <v>13</v>
      </c>
      <c r="S16" s="504">
        <v>1</v>
      </c>
      <c r="T16" s="504">
        <v>4</v>
      </c>
      <c r="U16" s="504">
        <v>4</v>
      </c>
      <c r="V16" s="504">
        <v>6</v>
      </c>
      <c r="W16" s="504">
        <v>0</v>
      </c>
      <c r="X16" s="504">
        <v>0</v>
      </c>
      <c r="Y16" s="504">
        <v>0</v>
      </c>
      <c r="Z16" s="504">
        <v>0</v>
      </c>
      <c r="AA16" s="508" t="s">
        <v>512</v>
      </c>
      <c r="AB16" s="503" t="s">
        <v>80</v>
      </c>
      <c r="AC16" s="506">
        <f>SUM(AG16,AK16,AP16,AT16)</f>
        <v>3</v>
      </c>
      <c r="AD16" s="504">
        <f t="shared" ref="AD16:AD17" si="5">AH16+AL16+AQ16+AU16</f>
        <v>55</v>
      </c>
      <c r="AE16" s="504">
        <f t="shared" ref="AE16:AF17" si="6">AI16+AN16+AR16+AV16</f>
        <v>51</v>
      </c>
      <c r="AF16" s="504">
        <f t="shared" si="6"/>
        <v>33</v>
      </c>
      <c r="AG16" s="506">
        <v>0</v>
      </c>
      <c r="AH16" s="506">
        <v>0</v>
      </c>
      <c r="AI16" s="506">
        <v>0</v>
      </c>
      <c r="AJ16" s="506">
        <v>0</v>
      </c>
      <c r="AK16" s="506">
        <v>1</v>
      </c>
      <c r="AL16" s="506">
        <v>27</v>
      </c>
      <c r="AM16" s="506"/>
      <c r="AN16" s="506">
        <v>24</v>
      </c>
      <c r="AO16" s="506">
        <v>20</v>
      </c>
      <c r="AP16" s="506">
        <v>0</v>
      </c>
      <c r="AQ16" s="506">
        <v>0</v>
      </c>
      <c r="AR16" s="506">
        <v>0</v>
      </c>
      <c r="AS16" s="506">
        <v>0</v>
      </c>
      <c r="AT16" s="506">
        <v>2</v>
      </c>
      <c r="AU16" s="506">
        <v>28</v>
      </c>
      <c r="AV16" s="506">
        <v>27</v>
      </c>
      <c r="AW16" s="506">
        <v>13</v>
      </c>
      <c r="AX16" s="508" t="s">
        <v>87</v>
      </c>
    </row>
    <row r="17" spans="1:50" s="575" customFormat="1" ht="30" customHeight="1">
      <c r="A17" s="503" t="s">
        <v>84</v>
      </c>
      <c r="B17" s="510">
        <f>SUM(F17,AC17)</f>
        <v>2</v>
      </c>
      <c r="C17" s="510">
        <f>SUM(G17,AD17)</f>
        <v>28</v>
      </c>
      <c r="D17" s="510">
        <f>SUM(H17,AE17)</f>
        <v>26</v>
      </c>
      <c r="E17" s="510">
        <f>SUM(I17,AF17)</f>
        <v>8</v>
      </c>
      <c r="F17" s="504">
        <f t="shared" si="4"/>
        <v>0</v>
      </c>
      <c r="G17" s="504">
        <f t="shared" si="4"/>
        <v>0</v>
      </c>
      <c r="H17" s="504">
        <f t="shared" si="4"/>
        <v>0</v>
      </c>
      <c r="I17" s="504">
        <f t="shared" si="4"/>
        <v>0</v>
      </c>
      <c r="J17" s="506">
        <v>0</v>
      </c>
      <c r="K17" s="506">
        <v>0</v>
      </c>
      <c r="L17" s="506">
        <v>0</v>
      </c>
      <c r="M17" s="506">
        <v>0</v>
      </c>
      <c r="N17" s="507"/>
      <c r="O17" s="506">
        <v>0</v>
      </c>
      <c r="P17" s="506">
        <v>0</v>
      </c>
      <c r="Q17" s="506">
        <v>0</v>
      </c>
      <c r="R17" s="506">
        <v>0</v>
      </c>
      <c r="S17" s="506">
        <v>0</v>
      </c>
      <c r="T17" s="506">
        <v>0</v>
      </c>
      <c r="U17" s="506">
        <v>0</v>
      </c>
      <c r="V17" s="506">
        <v>0</v>
      </c>
      <c r="W17" s="506">
        <v>0</v>
      </c>
      <c r="X17" s="506">
        <v>0</v>
      </c>
      <c r="Y17" s="506">
        <v>0</v>
      </c>
      <c r="Z17" s="506">
        <v>0</v>
      </c>
      <c r="AA17" s="508" t="s">
        <v>91</v>
      </c>
      <c r="AB17" s="503" t="s">
        <v>84</v>
      </c>
      <c r="AC17" s="504">
        <f>AG17+AK17+AP17+AT17</f>
        <v>2</v>
      </c>
      <c r="AD17" s="504">
        <f t="shared" si="5"/>
        <v>28</v>
      </c>
      <c r="AE17" s="504">
        <f t="shared" si="6"/>
        <v>26</v>
      </c>
      <c r="AF17" s="504">
        <f t="shared" si="6"/>
        <v>8</v>
      </c>
      <c r="AG17" s="506">
        <v>0</v>
      </c>
      <c r="AH17" s="506">
        <v>0</v>
      </c>
      <c r="AI17" s="506">
        <v>0</v>
      </c>
      <c r="AJ17" s="506">
        <v>0</v>
      </c>
      <c r="AK17" s="506">
        <v>1</v>
      </c>
      <c r="AL17" s="506">
        <v>28</v>
      </c>
      <c r="AM17" s="506"/>
      <c r="AN17" s="506">
        <v>26</v>
      </c>
      <c r="AO17" s="506">
        <v>5</v>
      </c>
      <c r="AP17" s="506">
        <v>1</v>
      </c>
      <c r="AQ17" s="506">
        <v>0</v>
      </c>
      <c r="AR17" s="506">
        <v>0</v>
      </c>
      <c r="AS17" s="506">
        <v>3</v>
      </c>
      <c r="AT17" s="506">
        <v>0</v>
      </c>
      <c r="AU17" s="506">
        <v>0</v>
      </c>
      <c r="AV17" s="506">
        <v>0</v>
      </c>
      <c r="AW17" s="506">
        <v>0</v>
      </c>
      <c r="AX17" s="508" t="s">
        <v>91</v>
      </c>
    </row>
    <row r="18" spans="1:50" s="27" customFormat="1" ht="6.75" customHeight="1" thickBot="1">
      <c r="A18" s="312"/>
      <c r="B18" s="313"/>
      <c r="C18" s="313"/>
      <c r="D18" s="313"/>
      <c r="E18" s="313"/>
      <c r="F18" s="313"/>
      <c r="G18" s="314"/>
      <c r="H18" s="314"/>
      <c r="I18" s="313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1"/>
      <c r="AA18" s="315"/>
      <c r="AB18" s="316"/>
      <c r="AC18" s="314"/>
      <c r="AD18" s="313"/>
      <c r="AE18" s="313"/>
      <c r="AF18" s="313"/>
      <c r="AG18" s="310"/>
      <c r="AH18" s="310"/>
      <c r="AI18" s="310"/>
      <c r="AJ18" s="310"/>
      <c r="AK18" s="310"/>
      <c r="AL18" s="310"/>
      <c r="AM18" s="310"/>
      <c r="AN18" s="310"/>
      <c r="AO18" s="310"/>
      <c r="AP18" s="310"/>
      <c r="AQ18" s="310"/>
      <c r="AR18" s="310"/>
      <c r="AS18" s="310"/>
      <c r="AT18" s="310"/>
      <c r="AU18" s="310"/>
      <c r="AV18" s="310"/>
      <c r="AW18" s="311"/>
      <c r="AX18" s="315"/>
    </row>
    <row r="19" spans="1:50" s="142" customFormat="1" ht="20.100000000000001" customHeight="1" thickTop="1">
      <c r="A19" s="253" t="s">
        <v>605</v>
      </c>
      <c r="B19" s="90"/>
      <c r="C19" s="90"/>
      <c r="D19" s="90"/>
      <c r="E19" s="90"/>
      <c r="F19" s="90"/>
      <c r="G19" s="90"/>
      <c r="H19" s="90"/>
      <c r="I19" s="317"/>
      <c r="J19" s="90"/>
      <c r="K19" s="90"/>
      <c r="L19" s="90"/>
      <c r="M19" s="317"/>
      <c r="N19" s="90"/>
      <c r="O19" s="90" t="s">
        <v>167</v>
      </c>
      <c r="P19" s="126"/>
      <c r="Q19" s="126"/>
      <c r="R19" s="126"/>
      <c r="S19" s="90"/>
      <c r="T19" s="126"/>
      <c r="U19" s="126"/>
      <c r="V19" s="126"/>
      <c r="W19" s="90"/>
      <c r="X19" s="126"/>
      <c r="Y19" s="126"/>
      <c r="Z19" s="126"/>
      <c r="AA19" s="253"/>
      <c r="AB19" s="253" t="s">
        <v>199</v>
      </c>
      <c r="AC19" s="75"/>
      <c r="AD19" s="75"/>
      <c r="AE19" s="253" t="s">
        <v>10</v>
      </c>
      <c r="AF19" s="318"/>
      <c r="AG19" s="253"/>
      <c r="AH19" s="706"/>
      <c r="AI19" s="706"/>
      <c r="AJ19" s="706"/>
      <c r="AK19" s="706"/>
      <c r="AL19" s="706"/>
      <c r="AM19" s="319"/>
      <c r="AN19" s="883" t="s">
        <v>167</v>
      </c>
      <c r="AO19" s="883"/>
      <c r="AP19" s="883"/>
      <c r="AQ19" s="126"/>
      <c r="AR19" s="126"/>
      <c r="AS19" s="126"/>
      <c r="AT19" s="126"/>
      <c r="AU19" s="126"/>
      <c r="AV19" s="126"/>
      <c r="AW19" s="126"/>
      <c r="AX19" s="253"/>
    </row>
    <row r="20" spans="1:50" s="142" customFormat="1" ht="20.100000000000001" customHeight="1">
      <c r="A20" s="75" t="s">
        <v>597</v>
      </c>
      <c r="B20" s="22"/>
      <c r="C20" s="22"/>
      <c r="D20" s="22"/>
      <c r="E20" s="22"/>
      <c r="F20" s="22"/>
      <c r="G20" s="22"/>
      <c r="H20" s="22"/>
      <c r="I20" s="320"/>
      <c r="J20" s="22"/>
      <c r="K20" s="22"/>
      <c r="L20" s="22"/>
      <c r="M20" s="320"/>
      <c r="N20" s="320"/>
      <c r="O20" s="253" t="s">
        <v>407</v>
      </c>
      <c r="P20" s="272"/>
      <c r="Q20" s="272"/>
      <c r="R20" s="272"/>
      <c r="S20" s="22"/>
      <c r="T20" s="272"/>
      <c r="U20" s="272"/>
      <c r="V20" s="272"/>
      <c r="W20" s="22"/>
      <c r="X20" s="272"/>
      <c r="Y20" s="272"/>
      <c r="Z20" s="272"/>
      <c r="AA20" s="22"/>
      <c r="AB20" s="75" t="s">
        <v>597</v>
      </c>
      <c r="AC20" s="22"/>
      <c r="AD20" s="22"/>
      <c r="AE20" s="22"/>
      <c r="AF20" s="320"/>
      <c r="AG20" s="22"/>
      <c r="AH20" s="272"/>
      <c r="AI20" s="272"/>
      <c r="AJ20" s="272"/>
      <c r="AK20" s="272"/>
      <c r="AL20" s="272"/>
      <c r="AM20" s="320"/>
      <c r="AN20" s="253" t="s">
        <v>407</v>
      </c>
      <c r="AO20" s="272"/>
      <c r="AP20" s="22"/>
      <c r="AQ20" s="272"/>
      <c r="AR20" s="272"/>
      <c r="AS20" s="272"/>
      <c r="AT20" s="22"/>
      <c r="AU20" s="272"/>
      <c r="AV20" s="272"/>
      <c r="AW20" s="272"/>
      <c r="AX20" s="22"/>
    </row>
    <row r="21" spans="1:50" s="142" customFormat="1" ht="20.100000000000001" customHeight="1">
      <c r="A21" s="75" t="s">
        <v>598</v>
      </c>
      <c r="B21" s="22"/>
      <c r="C21" s="22"/>
      <c r="D21" s="22"/>
      <c r="E21" s="22"/>
      <c r="F21" s="22"/>
      <c r="G21" s="22"/>
      <c r="H21" s="22"/>
      <c r="I21" s="320"/>
      <c r="J21" s="22"/>
      <c r="K21" s="22"/>
      <c r="L21" s="22"/>
      <c r="M21" s="320"/>
      <c r="N21" s="320"/>
      <c r="O21" s="253"/>
      <c r="P21" s="272"/>
      <c r="Q21" s="272"/>
      <c r="R21" s="272"/>
      <c r="S21" s="22"/>
      <c r="T21" s="272"/>
      <c r="U21" s="272"/>
      <c r="V21" s="272"/>
      <c r="W21" s="22"/>
      <c r="X21" s="272"/>
      <c r="Y21" s="272"/>
      <c r="Z21" s="272"/>
      <c r="AA21" s="22"/>
      <c r="AB21" s="75" t="s">
        <v>598</v>
      </c>
      <c r="AC21" s="22"/>
      <c r="AD21" s="22"/>
      <c r="AE21" s="22"/>
      <c r="AF21" s="320"/>
      <c r="AG21" s="22"/>
      <c r="AH21" s="272"/>
      <c r="AI21" s="272"/>
      <c r="AJ21" s="272"/>
      <c r="AK21" s="272"/>
      <c r="AL21" s="272"/>
      <c r="AM21" s="320"/>
      <c r="AN21" s="253"/>
      <c r="AO21" s="272"/>
      <c r="AP21" s="22"/>
      <c r="AQ21" s="272"/>
      <c r="AR21" s="272"/>
      <c r="AS21" s="272"/>
      <c r="AT21" s="22"/>
      <c r="AU21" s="272"/>
      <c r="AV21" s="272"/>
      <c r="AW21" s="272"/>
      <c r="AX21" s="22"/>
    </row>
    <row r="24" spans="1:50">
      <c r="T24" s="3">
        <v>1</v>
      </c>
    </row>
  </sheetData>
  <mergeCells count="25">
    <mergeCell ref="B6:E7"/>
    <mergeCell ref="W7:Z7"/>
    <mergeCell ref="AN19:AP19"/>
    <mergeCell ref="O6:Z6"/>
    <mergeCell ref="O7:R7"/>
    <mergeCell ref="S7:V7"/>
    <mergeCell ref="F6:M6"/>
    <mergeCell ref="AN7:AO7"/>
    <mergeCell ref="AB6:AB9"/>
    <mergeCell ref="A6:A9"/>
    <mergeCell ref="O3:AA3"/>
    <mergeCell ref="AN2:AX3"/>
    <mergeCell ref="AC7:AF7"/>
    <mergeCell ref="AA6:AA9"/>
    <mergeCell ref="A3:M3"/>
    <mergeCell ref="AK7:AL7"/>
    <mergeCell ref="AX6:AX9"/>
    <mergeCell ref="J7:M7"/>
    <mergeCell ref="F7:I7"/>
    <mergeCell ref="AT7:AW7"/>
    <mergeCell ref="AC6:AL6"/>
    <mergeCell ref="AN6:AW6"/>
    <mergeCell ref="AB2:AJ3"/>
    <mergeCell ref="AG7:AJ7"/>
    <mergeCell ref="AP7:AS7"/>
  </mergeCells>
  <phoneticPr fontId="1" type="noConversion"/>
  <printOptions gridLinesSet="0"/>
  <pageMargins left="0.51181102362204722" right="0.51181102362204722" top="0.51181102362204722" bottom="0.39370078740157483" header="0.19685039370078741" footer="0.19685039370078741"/>
  <pageSetup paperSize="8" scale="65" orientation="landscape" r:id="rId1"/>
  <headerFooter alignWithMargins="0"/>
  <colBreaks count="1" manualBreakCount="1">
    <brk id="27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13</vt:i4>
      </vt:variant>
    </vt:vector>
  </HeadingPairs>
  <TitlesOfParts>
    <vt:vector size="29" baseType="lpstr">
      <vt:lpstr>16-국민연금가입자</vt:lpstr>
      <vt:lpstr>17-국민연금급여지급현황</vt:lpstr>
      <vt:lpstr>18-노인여가복지시설</vt:lpstr>
      <vt:lpstr>19-노인주거복지시설</vt:lpstr>
      <vt:lpstr>20-노인의료복지시설</vt:lpstr>
      <vt:lpstr>21-재가노인복지시설</vt:lpstr>
      <vt:lpstr>22-국민기초생활보장수급자</vt:lpstr>
      <vt:lpstr>23-기초연금 수급자 수</vt:lpstr>
      <vt:lpstr>24-여성복지시설</vt:lpstr>
      <vt:lpstr>25-여성폭력 상담</vt:lpstr>
      <vt:lpstr>26-아동복지시설</vt:lpstr>
      <vt:lpstr>27-장애인 거주시설 수 및 입소현황</vt:lpstr>
      <vt:lpstr>28-장애인등록현황</vt:lpstr>
      <vt:lpstr>29.헌혈사업실적</vt:lpstr>
      <vt:lpstr>30-어린이집</vt:lpstr>
      <vt:lpstr>31-사회복지자원봉사자현황</vt:lpstr>
      <vt:lpstr>'17-국민연금급여지급현황'!Print_Area</vt:lpstr>
      <vt:lpstr>'18-노인여가복지시설'!Print_Area</vt:lpstr>
      <vt:lpstr>'20-노인의료복지시설'!Print_Area</vt:lpstr>
      <vt:lpstr>'21-재가노인복지시설'!Print_Area</vt:lpstr>
      <vt:lpstr>'22-국민기초생활보장수급자'!Print_Area</vt:lpstr>
      <vt:lpstr>'23-기초연금 수급자 수'!Print_Area</vt:lpstr>
      <vt:lpstr>'24-여성복지시설'!Print_Area</vt:lpstr>
      <vt:lpstr>'25-여성폭력 상담'!Print_Area</vt:lpstr>
      <vt:lpstr>'27-장애인 거주시설 수 및 입소현황'!Print_Area</vt:lpstr>
      <vt:lpstr>'28-장애인등록현황'!Print_Area</vt:lpstr>
      <vt:lpstr>'29.헌혈사업실적'!Print_Area</vt:lpstr>
      <vt:lpstr>'30-어린이집'!Print_Area</vt:lpstr>
      <vt:lpstr>'31-사회복지자원봉사자현황'!Print_Area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2023-11-03T06:32:15Z</dcterms:created>
  <dcterms:modified xsi:type="dcterms:W3CDTF">2025-03-27T05:56:13Z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A5IiwibG9nVGltZSI6IjIwMjUtMDMtMjFUMDI6MDQ6MThaIiwicElEIjoxLCJwcm9jZXNzTmFtZSI6IkVYQ0VMLkVYRSIsInRyYWNlSWQiOiI1Njg5NDczRTRDMDI0NDY4QkM2REVGQkFDRUREMUY1MSIsInVzZXJDb2RlIjoib2poNTA2MTQifSwibm9kZTIiOnsiZHNkIjoiMDEwMDAwMDAwMDAwMjQwOSIsImxvZ1RpbWUiOiIyMDI1LTAzLTIxVDA3OjU1OjIyWiIsInBJRCI6MSwicHJvY2Vzc05hbWUiOiJFWENFTC5FWEUiLCJ0cmFjZUlkIjoiRkFCMDU5Qzc0RkNBNDBCOUJGRURDMzExOTE1NDBEQkIiLCJ1c2VyQ29kZSI6Im9qaDUwNjE0In0sIm5vZGUzIjp7ImRzZCI6IjAwMDAwMDAwMDAwMDAwMDAiLCJsb2dUaW1lIjoiMjAyNS0wMy0yNFQwMDoyOTo0N1oiLCJwSUQiOjIwNDgsInByb2Nlc3NOYW1lIjoiRVhDRUwuRVhFIiwidHJhY2VJZCI6IkY3NjBBQUI1RjMwMzQ1REM5NEI3MjQ0OEEyOUM1NjZEIiwidXNlckNvZGUiOiJvamg1MDYxNCJ9LCJub2RlNCI6eyJkc2QiOiIwMTAwMDAwMDAwMDAyNDA5IiwibG9nVGltZSI6IjIwMjUtMDMtMjdUMDU6NTY6MTNaIiwicElEIjoxLCJwcm9jZXNzTmFtZSI6IkVYQ0VMLkVYRSIsInRyYWNlSWQiOiJBNDk5MjNDMDgxMkY0QUZFQTVDOURFOTAyODIxMUQzMSIsInVzZXJDb2RlIjoib2poNTA2MTQifSwibm9kZTUiOnsiZHNkIjoiMDAwMDAwMDAwMDAwMDAwMCIsImxvZ1RpbWUiOiIyMDI1LTAzLTI3VDA2OjI1OjA1WiIsInBJRCI6MjA0OCwicHJvY2Vzc0lkIjoxNTQ4LCJwcm9jZXNzTmFtZSI6IkVYQ0VMLkVYRSIsInRyYWNlSWQiOiJFMzk5RDIzQkEwRjg0QkY2ODE2ODhGMUYyMkZENjhEQyIsInVzZXJDb2RlIjoib2poNTA2MTQifSwibm9kZUNvdW50Ijo4Mn0=</vt:lpwstr>
  </property>
</Properties>
</file>