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C11D54DF-C2A4-4E53-81B2-EAFEDC136AC0}" xr6:coauthVersionLast="47" xr6:coauthVersionMax="47" xr10:uidLastSave="{00000000-0000-0000-0000-000000000000}"/>
  <bookViews>
    <workbookView xWindow="-120" yWindow="-120" windowWidth="20730" windowHeight="11040" xr2:uid="{071821CC-4F52-4DDD-A331-AA69896C46D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H33" i="1"/>
  <c r="N2" i="1"/>
  <c r="N33" i="1" s="1"/>
  <c r="F2" i="1"/>
  <c r="A2" i="1"/>
  <c r="L41" i="1"/>
  <c r="J41" i="1"/>
  <c r="K39" i="1"/>
  <c r="J37" i="1"/>
  <c r="K36" i="1"/>
  <c r="K41" i="1" s="1"/>
  <c r="L35" i="1"/>
  <c r="R33" i="1"/>
  <c r="M33" i="1"/>
  <c r="M35" i="1" s="1"/>
  <c r="L33" i="1"/>
  <c r="L34" i="1" s="1"/>
  <c r="K33" i="1"/>
  <c r="K35" i="1" s="1"/>
  <c r="J33" i="1"/>
  <c r="J34" i="1" s="1"/>
  <c r="I33" i="1"/>
  <c r="G33" i="1"/>
  <c r="G35" i="1" s="1"/>
  <c r="E33" i="1"/>
  <c r="E35" i="1" s="1"/>
  <c r="D33" i="1"/>
  <c r="D34" i="1" s="1"/>
  <c r="C33" i="1"/>
  <c r="C34" i="1" s="1"/>
  <c r="B33" i="1"/>
  <c r="B35" i="1" s="1"/>
  <c r="S32" i="1"/>
  <c r="N32" i="1"/>
  <c r="F32" i="1"/>
  <c r="A32" i="1"/>
  <c r="S31" i="1"/>
  <c r="N31" i="1"/>
  <c r="F31" i="1"/>
  <c r="O31" i="1" s="1"/>
  <c r="A31" i="1"/>
  <c r="S30" i="1"/>
  <c r="N30" i="1"/>
  <c r="F30" i="1"/>
  <c r="A30" i="1"/>
  <c r="S29" i="1"/>
  <c r="N29" i="1"/>
  <c r="F29" i="1"/>
  <c r="O29" i="1" s="1"/>
  <c r="A29" i="1"/>
  <c r="S28" i="1"/>
  <c r="N28" i="1"/>
  <c r="F28" i="1"/>
  <c r="A28" i="1"/>
  <c r="S27" i="1"/>
  <c r="N27" i="1"/>
  <c r="F27" i="1"/>
  <c r="O27" i="1" s="1"/>
  <c r="A27" i="1"/>
  <c r="S26" i="1"/>
  <c r="N26" i="1"/>
  <c r="F26" i="1"/>
  <c r="O26" i="1" s="1"/>
  <c r="A26" i="1"/>
  <c r="S25" i="1"/>
  <c r="N25" i="1"/>
  <c r="F25" i="1"/>
  <c r="O25" i="1" s="1"/>
  <c r="A25" i="1"/>
  <c r="S24" i="1"/>
  <c r="N24" i="1"/>
  <c r="F24" i="1"/>
  <c r="A24" i="1"/>
  <c r="S23" i="1"/>
  <c r="N23" i="1"/>
  <c r="O23" i="1" s="1"/>
  <c r="F23" i="1"/>
  <c r="A23" i="1"/>
  <c r="S22" i="1"/>
  <c r="N22" i="1"/>
  <c r="F22" i="1"/>
  <c r="A22" i="1"/>
  <c r="S21" i="1"/>
  <c r="N21" i="1"/>
  <c r="F21" i="1"/>
  <c r="A21" i="1"/>
  <c r="S20" i="1"/>
  <c r="N20" i="1"/>
  <c r="F20" i="1"/>
  <c r="A20" i="1"/>
  <c r="S19" i="1"/>
  <c r="N19" i="1"/>
  <c r="F19" i="1"/>
  <c r="A19" i="1"/>
  <c r="S18" i="1"/>
  <c r="N18" i="1"/>
  <c r="F18" i="1"/>
  <c r="O18" i="1" s="1"/>
  <c r="A18" i="1"/>
  <c r="S17" i="1"/>
  <c r="O17" i="1"/>
  <c r="N17" i="1"/>
  <c r="F17" i="1"/>
  <c r="A17" i="1"/>
  <c r="S16" i="1"/>
  <c r="N16" i="1"/>
  <c r="F16" i="1"/>
  <c r="O16" i="1" s="1"/>
  <c r="A16" i="1"/>
  <c r="S15" i="1"/>
  <c r="N15" i="1"/>
  <c r="F15" i="1"/>
  <c r="O15" i="1" s="1"/>
  <c r="A15" i="1"/>
  <c r="S14" i="1"/>
  <c r="N14" i="1"/>
  <c r="F14" i="1"/>
  <c r="A14" i="1"/>
  <c r="S13" i="1"/>
  <c r="N13" i="1"/>
  <c r="F13" i="1"/>
  <c r="O13" i="1" s="1"/>
  <c r="A13" i="1"/>
  <c r="S12" i="1"/>
  <c r="N12" i="1"/>
  <c r="F12" i="1"/>
  <c r="A12" i="1"/>
  <c r="S11" i="1"/>
  <c r="N11" i="1"/>
  <c r="F11" i="1"/>
  <c r="O11" i="1" s="1"/>
  <c r="A11" i="1"/>
  <c r="S10" i="1"/>
  <c r="N10" i="1"/>
  <c r="F10" i="1"/>
  <c r="O10" i="1" s="1"/>
  <c r="A10" i="1"/>
  <c r="S9" i="1"/>
  <c r="N9" i="1"/>
  <c r="F9" i="1"/>
  <c r="O9" i="1" s="1"/>
  <c r="A9" i="1"/>
  <c r="S8" i="1"/>
  <c r="N8" i="1"/>
  <c r="F8" i="1"/>
  <c r="O8" i="1" s="1"/>
  <c r="A8" i="1"/>
  <c r="S7" i="1"/>
  <c r="N7" i="1"/>
  <c r="F7" i="1"/>
  <c r="O7" i="1" s="1"/>
  <c r="A7" i="1"/>
  <c r="S6" i="1"/>
  <c r="N6" i="1"/>
  <c r="O6" i="1" s="1"/>
  <c r="F6" i="1"/>
  <c r="A6" i="1"/>
  <c r="S5" i="1"/>
  <c r="N5" i="1"/>
  <c r="F5" i="1"/>
  <c r="O5" i="1" s="1"/>
  <c r="A5" i="1"/>
  <c r="S4" i="1"/>
  <c r="N4" i="1"/>
  <c r="O4" i="1" s="1"/>
  <c r="F4" i="1"/>
  <c r="A4" i="1"/>
  <c r="S3" i="1"/>
  <c r="N3" i="1"/>
  <c r="F3" i="1"/>
  <c r="O3" i="1" s="1"/>
  <c r="A3" i="1"/>
  <c r="S2" i="1"/>
  <c r="O2" i="1"/>
  <c r="A1" i="1"/>
  <c r="D35" i="1" l="1"/>
  <c r="S33" i="1"/>
  <c r="L37" i="1"/>
  <c r="O14" i="1"/>
  <c r="O20" i="1"/>
  <c r="O22" i="1"/>
  <c r="O24" i="1"/>
  <c r="B34" i="1"/>
  <c r="J35" i="1"/>
  <c r="O12" i="1"/>
  <c r="O33" i="1" s="1"/>
  <c r="O28" i="1"/>
  <c r="O30" i="1"/>
  <c r="O32" i="1"/>
  <c r="O19" i="1"/>
  <c r="O21" i="1"/>
  <c r="C35" i="1"/>
  <c r="F33" i="1"/>
  <c r="E34" i="1"/>
  <c r="G34" i="1"/>
  <c r="K37" i="1"/>
  <c r="K34" i="1"/>
  <c r="M34" i="1"/>
</calcChain>
</file>

<file path=xl/sharedStrings.xml><?xml version="1.0" encoding="utf-8"?>
<sst xmlns="http://schemas.openxmlformats.org/spreadsheetml/2006/main" count="27" uniqueCount="27">
  <si>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</si>
  <si>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</si>
  <si>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</si>
  <si>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</si>
  <si>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</si>
  <si>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</si>
  <si>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</si>
  <si>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</si>
  <si>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</si>
  <si>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</si>
  <si>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</si>
  <si>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</si>
  <si>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</si>
  <si>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</si>
  <si>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</si>
  <si>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</si>
  <si>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</si>
  <si>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</si>
  <si>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</si>
  <si>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</si>
  <si>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</si>
  <si>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</si>
  <si>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</si>
  <si>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</si>
  <si>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</si>
  <si>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ActualCashPlusMinus</t>
  </si>
  <si>
    <t>DepositedCash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</si>
</sst>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17" fontId="1" fillId="2" borderId="1" xfId="0" applyNumberFormat="1" applyFont="1" applyFill="1" applyBorder="1" applyAlignment="1">
      <alignment horizontal="center" vertical="center" wrapText="1"/>
    </xf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4" fillId="0" borderId="7" xfId="0" applyNumberFormat="1" applyFont="1" applyBorder="1" applyAlignment="1">
      <alignment horizontal="right"/>
    </xf>
    <xf numFmtId="164" fontId="4" fillId="3" borderId="7" xfId="0" applyNumberFormat="1" applyFont="1" applyFill="1" applyBorder="1" applyAlignment="1">
      <alignment horizontal="right"/>
    </xf>
    <xf numFmtId="165" fontId="4" fillId="3" borderId="8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65" fontId="4" fillId="0" borderId="9" xfId="0" applyNumberFormat="1" applyFont="1" applyBorder="1" applyAlignment="1">
      <alignment horizontal="right"/>
    </xf>
    <xf numFmtId="165" fontId="4" fillId="0" borderId="10" xfId="0" applyNumberFormat="1" applyFont="1" applyBorder="1" applyAlignment="1">
      <alignment horizontal="right"/>
    </xf>
    <xf numFmtId="0" fontId="0" fillId="0" borderId="6" xfId="0" applyBorder="1"/>
    <xf numFmtId="14" fontId="4" fillId="0" borderId="9" xfId="0" applyNumberFormat="1" applyFont="1" applyBorder="1" applyAlignment="1">
      <alignment horizontal="right"/>
    </xf>
    <xf numFmtId="0" fontId="5" fillId="2" borderId="11" xfId="0" applyFont="1" applyFill="1" applyBorder="1" applyAlignment="1">
      <alignment horizontal="center"/>
    </xf>
    <xf numFmtId="165" fontId="5" fillId="2" borderId="12" xfId="0" applyNumberFormat="1" applyFont="1" applyFill="1" applyBorder="1" applyAlignment="1">
      <alignment horizontal="right"/>
    </xf>
    <xf numFmtId="165" fontId="5" fillId="3" borderId="12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5" borderId="14" xfId="0" applyNumberFormat="1" applyFill="1" applyBorder="1" applyAlignment="1">
      <alignment horizontal="center"/>
    </xf>
    <xf numFmtId="165" fontId="0" fillId="5" borderId="15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0742B-87F7-4322-B742-9E742F9D4256}">
  <dimension ref="A1:S42"/>
  <sheetViews>
    <sheetView tabSelected="1" topLeftCell="D1" workbookViewId="0">
      <selection activeCell="P1" sqref="P1"/>
    </sheetView>
  </sheetViews>
  <sheetFormatPr defaultRowHeight="15" x14ac:dyDescent="0.25"/>
  <cols>
    <col min="1" max="1" width="10.42578125" bestFit="1" customWidth="1"/>
    <col min="2" max="2" width="10.5703125" bestFit="1" customWidth="1"/>
    <col min="4" max="4" width="9.85546875" bestFit="1" customWidth="1"/>
    <col min="6" max="6" width="10.5703125" bestFit="1" customWidth="1"/>
    <col min="7" max="8" width="10.85546875" bestFit="1" customWidth="1"/>
    <col min="10" max="10" width="9.85546875" bestFit="1" customWidth="1"/>
    <col min="14" max="14" width="10.85546875" bestFit="1" customWidth="1"/>
    <col min="15" max="15" width="15.140625" customWidth="1"/>
    <col min="16" max="16" width="16.28515625" customWidth="1"/>
    <col min="17" max="17" width="10.42578125" bestFit="1" customWidth="1"/>
    <col min="19" max="19" width="12" customWidth="1"/>
  </cols>
  <sheetData>
    <row r="1" spans="1:19" ht="32.25" thickBot="1" x14ac:dyDescent="0.3">
      <c r="A1" s="1">
        <f>'[1]Cash Variance'!A2</f>
        <v>45839</v>
      </c>
      <c r="B1" s="2" t="s">
        <v>16</v>
      </c>
      <c r="C1" s="2" t="s">
        <v>17</v>
      </c>
      <c r="D1" s="3" t="s">
        <v>18</v>
      </c>
      <c r="E1" s="3" t="s">
        <v>19</v>
      </c>
      <c r="F1" s="4" t="s">
        <v>20</v>
      </c>
      <c r="G1" s="3" t="s">
        <v>21</v>
      </c>
      <c r="H1" s="3" t="s">
        <v>22</v>
      </c>
      <c r="I1" s="3" t="s">
        <v>1</v>
      </c>
      <c r="J1" s="5" t="s">
        <v>2</v>
      </c>
      <c r="K1" s="5" t="s">
        <v>3</v>
      </c>
      <c r="L1" s="5" t="s">
        <v>23</v>
      </c>
      <c r="M1" s="3" t="s">
        <v>24</v>
      </c>
      <c r="N1" s="6" t="s">
        <v>4</v>
      </c>
      <c r="O1" s="6" t="s">
        <v>5</v>
      </c>
      <c r="P1" s="3" t="s">
        <v>26</v>
      </c>
      <c r="Q1" s="3" t="s">
        <v>6</v>
      </c>
      <c r="R1" s="3" t="s">
        <v>7</v>
      </c>
      <c r="S1" s="6" t="s">
        <v>25</v>
      </c>
    </row>
    <row r="2" spans="1:19" x14ac:dyDescent="0.25">
      <c r="A2" s="7">
        <f>'[1]Cash Variance'!A3</f>
        <v>45839</v>
      </c>
      <c r="B2" s="8">
        <v>1879.35</v>
      </c>
      <c r="C2" s="8">
        <v>13.47</v>
      </c>
      <c r="D2" s="9">
        <v>150.47</v>
      </c>
      <c r="E2" s="9">
        <v>0</v>
      </c>
      <c r="F2" s="10">
        <f>SUM(B2:E2)</f>
        <v>2043.29</v>
      </c>
      <c r="G2" s="9">
        <v>540.23</v>
      </c>
      <c r="H2" s="9">
        <v>1435.24</v>
      </c>
      <c r="I2" s="9">
        <v>42.62</v>
      </c>
      <c r="J2" s="9">
        <v>25.17</v>
      </c>
      <c r="K2" s="9">
        <v>0</v>
      </c>
      <c r="L2" s="9">
        <v>0</v>
      </c>
      <c r="M2" s="9">
        <v>0</v>
      </c>
      <c r="N2" s="11">
        <f>SUM(G2:M2)</f>
        <v>2043.26</v>
      </c>
      <c r="O2" s="11">
        <f t="shared" ref="O2:O32" si="0">+F2-N2</f>
        <v>2.9999999999972715E-2</v>
      </c>
      <c r="P2" s="9">
        <v>540.38</v>
      </c>
      <c r="Q2" s="12">
        <v>45840</v>
      </c>
      <c r="R2" s="13"/>
      <c r="S2" s="14">
        <f t="shared" ref="S2:S32" si="1">P2-G2-R2</f>
        <v>0.14999999999997726</v>
      </c>
    </row>
    <row r="3" spans="1:19" x14ac:dyDescent="0.25">
      <c r="A3" s="7">
        <f>'[1]Cash Variance'!A4</f>
        <v>45840</v>
      </c>
      <c r="B3" s="8">
        <v>2019.91</v>
      </c>
      <c r="C3" s="8">
        <v>0</v>
      </c>
      <c r="D3" s="9">
        <v>161.72999999999999</v>
      </c>
      <c r="E3" s="9">
        <v>2</v>
      </c>
      <c r="F3" s="10">
        <f t="shared" ref="F3:F32" si="2">SUM(B3:E3)</f>
        <v>2183.64</v>
      </c>
      <c r="G3" s="9">
        <v>533.49</v>
      </c>
      <c r="H3" s="9">
        <v>1354.98</v>
      </c>
      <c r="I3" s="9">
        <v>54.49</v>
      </c>
      <c r="J3" s="9">
        <v>199.09</v>
      </c>
      <c r="K3" s="9">
        <v>39.340000000000003</v>
      </c>
      <c r="L3" s="9">
        <v>0</v>
      </c>
      <c r="M3" s="9">
        <v>2.21</v>
      </c>
      <c r="N3" s="11">
        <f t="shared" ref="N3:N32" si="3">SUM(G3:M3)</f>
        <v>2183.6000000000004</v>
      </c>
      <c r="O3" s="11">
        <f t="shared" si="0"/>
        <v>3.9999999999508873E-2</v>
      </c>
      <c r="P3" s="9">
        <v>508.57</v>
      </c>
      <c r="Q3" s="12">
        <v>45841</v>
      </c>
      <c r="R3" s="13"/>
      <c r="S3" s="14">
        <f t="shared" si="1"/>
        <v>-24.920000000000016</v>
      </c>
    </row>
    <row r="4" spans="1:19" x14ac:dyDescent="0.25">
      <c r="A4" s="7">
        <f>'[1]Cash Variance'!A5</f>
        <v>45841</v>
      </c>
      <c r="B4" s="8">
        <v>4450.59</v>
      </c>
      <c r="C4" s="8">
        <v>28.42</v>
      </c>
      <c r="D4" s="9">
        <v>356.34</v>
      </c>
      <c r="E4" s="9">
        <v>8</v>
      </c>
      <c r="F4" s="10">
        <f t="shared" si="2"/>
        <v>4843.3500000000004</v>
      </c>
      <c r="G4" s="9">
        <v>1106.08</v>
      </c>
      <c r="H4" s="9">
        <v>3432.21</v>
      </c>
      <c r="I4" s="9">
        <v>22.65</v>
      </c>
      <c r="J4" s="9">
        <v>283.54000000000002</v>
      </c>
      <c r="K4" s="9">
        <v>0</v>
      </c>
      <c r="L4" s="9">
        <v>0</v>
      </c>
      <c r="M4" s="9">
        <v>0</v>
      </c>
      <c r="N4" s="11">
        <f t="shared" si="3"/>
        <v>4844.4799999999996</v>
      </c>
      <c r="O4" s="11">
        <f t="shared" si="0"/>
        <v>-1.1299999999991996</v>
      </c>
      <c r="P4" s="9">
        <v>1105.8699999999999</v>
      </c>
      <c r="Q4" s="12">
        <v>45845</v>
      </c>
      <c r="R4" s="13"/>
      <c r="S4" s="14">
        <f t="shared" si="1"/>
        <v>-0.21000000000003638</v>
      </c>
    </row>
    <row r="5" spans="1:19" x14ac:dyDescent="0.25">
      <c r="A5" s="7">
        <f>'[1]Cash Variance'!A6</f>
        <v>45842</v>
      </c>
      <c r="B5" s="8">
        <v>1423.23</v>
      </c>
      <c r="C5" s="8">
        <v>17.72</v>
      </c>
      <c r="D5" s="9">
        <v>113.93</v>
      </c>
      <c r="E5" s="9">
        <v>0</v>
      </c>
      <c r="F5" s="10">
        <f>SUM(B5:E5)</f>
        <v>1554.88</v>
      </c>
      <c r="G5" s="9">
        <v>426.39</v>
      </c>
      <c r="H5" s="9">
        <v>842.89</v>
      </c>
      <c r="I5" s="9">
        <v>75.34</v>
      </c>
      <c r="J5" s="9">
        <v>210.94</v>
      </c>
      <c r="K5" s="9">
        <v>0</v>
      </c>
      <c r="L5" s="9">
        <v>0</v>
      </c>
      <c r="M5" s="9">
        <v>0</v>
      </c>
      <c r="N5" s="11">
        <f t="shared" si="3"/>
        <v>1555.56</v>
      </c>
      <c r="O5" s="11">
        <f t="shared" si="0"/>
        <v>-0.67999999999983629</v>
      </c>
      <c r="P5" s="9">
        <v>426.83</v>
      </c>
      <c r="Q5" s="12">
        <v>45845</v>
      </c>
      <c r="R5" s="13"/>
      <c r="S5" s="14">
        <f t="shared" si="1"/>
        <v>0.43999999999999773</v>
      </c>
    </row>
    <row r="6" spans="1:19" x14ac:dyDescent="0.25">
      <c r="A6" s="7">
        <f>'[1]Cash Variance'!A7</f>
        <v>45843</v>
      </c>
      <c r="B6" s="8">
        <v>1920.06</v>
      </c>
      <c r="C6" s="8">
        <v>4.49</v>
      </c>
      <c r="D6" s="9">
        <v>153.72999999999999</v>
      </c>
      <c r="E6" s="9">
        <v>7.21</v>
      </c>
      <c r="F6" s="10">
        <f t="shared" si="2"/>
        <v>2085.4899999999998</v>
      </c>
      <c r="G6" s="9">
        <v>402.21</v>
      </c>
      <c r="H6" s="9">
        <v>1281.74</v>
      </c>
      <c r="I6" s="9">
        <v>45.84</v>
      </c>
      <c r="J6" s="9">
        <v>342.72</v>
      </c>
      <c r="K6" s="9">
        <v>0</v>
      </c>
      <c r="L6" s="9">
        <v>0</v>
      </c>
      <c r="M6" s="9">
        <v>12.94</v>
      </c>
      <c r="N6" s="11">
        <f t="shared" si="3"/>
        <v>2085.4500000000003</v>
      </c>
      <c r="O6" s="11">
        <f t="shared" si="0"/>
        <v>3.9999999999508873E-2</v>
      </c>
      <c r="P6" s="9">
        <v>406.48</v>
      </c>
      <c r="Q6" s="12">
        <v>45845</v>
      </c>
      <c r="R6" s="13"/>
      <c r="S6" s="14">
        <f t="shared" si="1"/>
        <v>4.2700000000000387</v>
      </c>
    </row>
    <row r="7" spans="1:19" x14ac:dyDescent="0.25">
      <c r="A7" s="7">
        <f>'[1]Cash Variance'!A8</f>
        <v>45844</v>
      </c>
      <c r="B7" s="8">
        <v>2103.94</v>
      </c>
      <c r="C7" s="8">
        <v>24.07</v>
      </c>
      <c r="D7" s="9">
        <v>168.41</v>
      </c>
      <c r="E7" s="9">
        <v>13.13</v>
      </c>
      <c r="F7" s="10">
        <f t="shared" si="2"/>
        <v>2309.5500000000002</v>
      </c>
      <c r="G7" s="9">
        <v>373.28</v>
      </c>
      <c r="H7" s="9">
        <v>1642.19</v>
      </c>
      <c r="I7" s="9">
        <v>12.94</v>
      </c>
      <c r="J7" s="9">
        <v>222.48</v>
      </c>
      <c r="K7" s="9">
        <v>59.08</v>
      </c>
      <c r="L7" s="9">
        <v>0</v>
      </c>
      <c r="M7" s="9">
        <v>0</v>
      </c>
      <c r="N7" s="11">
        <f t="shared" si="3"/>
        <v>2309.9699999999998</v>
      </c>
      <c r="O7" s="11">
        <f t="shared" si="0"/>
        <v>-0.41999999999961801</v>
      </c>
      <c r="P7" s="9">
        <v>373.23</v>
      </c>
      <c r="Q7" s="12">
        <v>45845</v>
      </c>
      <c r="R7" s="13"/>
      <c r="S7" s="14">
        <f t="shared" si="1"/>
        <v>-4.9999999999954525E-2</v>
      </c>
    </row>
    <row r="8" spans="1:19" x14ac:dyDescent="0.25">
      <c r="A8" s="7">
        <f>'[1]Cash Variance'!A9</f>
        <v>45845</v>
      </c>
      <c r="B8" s="8">
        <v>1981.93</v>
      </c>
      <c r="C8" s="8">
        <v>8.98</v>
      </c>
      <c r="D8" s="9">
        <v>158.66999999999999</v>
      </c>
      <c r="E8" s="9">
        <v>13.5</v>
      </c>
      <c r="F8" s="10">
        <f t="shared" si="2"/>
        <v>2163.08</v>
      </c>
      <c r="G8" s="9">
        <v>530.94000000000005</v>
      </c>
      <c r="H8" s="9">
        <v>1541.48</v>
      </c>
      <c r="I8" s="9">
        <v>0</v>
      </c>
      <c r="J8" s="9">
        <v>75.540000000000006</v>
      </c>
      <c r="K8" s="9">
        <v>0</v>
      </c>
      <c r="L8" s="9">
        <v>0</v>
      </c>
      <c r="M8" s="9">
        <v>15</v>
      </c>
      <c r="N8" s="11">
        <f t="shared" si="3"/>
        <v>2162.96</v>
      </c>
      <c r="O8" s="11">
        <f t="shared" si="0"/>
        <v>0.11999999999989086</v>
      </c>
      <c r="P8" s="9">
        <v>530.02</v>
      </c>
      <c r="Q8" s="12">
        <v>45847</v>
      </c>
      <c r="R8" s="13"/>
      <c r="S8" s="14">
        <f t="shared" si="1"/>
        <v>-0.92000000000007276</v>
      </c>
    </row>
    <row r="9" spans="1:19" x14ac:dyDescent="0.25">
      <c r="A9" s="7">
        <f>'[1]Cash Variance'!A10</f>
        <v>45846</v>
      </c>
      <c r="B9" s="8">
        <v>1961.15</v>
      </c>
      <c r="C9" s="8">
        <v>0</v>
      </c>
      <c r="D9" s="15">
        <v>157.02000000000001</v>
      </c>
      <c r="E9" s="9">
        <v>2.25</v>
      </c>
      <c r="F9" s="10">
        <f t="shared" si="2"/>
        <v>2120.42</v>
      </c>
      <c r="G9" s="9">
        <v>481.18</v>
      </c>
      <c r="H9" s="9">
        <v>1458.56</v>
      </c>
      <c r="I9" s="9">
        <v>0</v>
      </c>
      <c r="J9" s="9">
        <v>158.1</v>
      </c>
      <c r="K9" s="9">
        <v>22.55</v>
      </c>
      <c r="L9" s="9">
        <v>0</v>
      </c>
      <c r="M9" s="9">
        <v>0</v>
      </c>
      <c r="N9" s="11">
        <f t="shared" si="3"/>
        <v>2120.3900000000003</v>
      </c>
      <c r="O9" s="11">
        <f t="shared" si="0"/>
        <v>2.9999999999745341E-2</v>
      </c>
      <c r="P9" s="9">
        <v>481.15</v>
      </c>
      <c r="Q9" s="12">
        <v>45847</v>
      </c>
      <c r="R9" s="13"/>
      <c r="S9" s="14">
        <f t="shared" si="1"/>
        <v>-3.0000000000029559E-2</v>
      </c>
    </row>
    <row r="10" spans="1:19" x14ac:dyDescent="0.25">
      <c r="A10" s="7">
        <f>'[1]Cash Variance'!A11</f>
        <v>45847</v>
      </c>
      <c r="B10" s="8">
        <v>2102.14</v>
      </c>
      <c r="C10" s="8">
        <v>4.49</v>
      </c>
      <c r="D10" s="15">
        <v>168.32</v>
      </c>
      <c r="E10" s="9">
        <v>0</v>
      </c>
      <c r="F10" s="10">
        <f t="shared" si="2"/>
        <v>2274.9499999999998</v>
      </c>
      <c r="G10" s="9">
        <v>455.1</v>
      </c>
      <c r="H10" s="9">
        <v>1707.31</v>
      </c>
      <c r="I10" s="9">
        <v>10.79</v>
      </c>
      <c r="J10" s="9">
        <v>94.77</v>
      </c>
      <c r="K10" s="9">
        <v>0</v>
      </c>
      <c r="L10" s="9">
        <v>0</v>
      </c>
      <c r="M10" s="9">
        <v>6.91</v>
      </c>
      <c r="N10" s="11">
        <f t="shared" si="3"/>
        <v>2274.8799999999997</v>
      </c>
      <c r="O10" s="11">
        <f t="shared" si="0"/>
        <v>7.0000000000163709E-2</v>
      </c>
      <c r="P10" s="9">
        <v>464.56</v>
      </c>
      <c r="Q10" s="12">
        <v>45848</v>
      </c>
      <c r="R10" s="13"/>
      <c r="S10" s="14">
        <f t="shared" si="1"/>
        <v>9.4599999999999795</v>
      </c>
    </row>
    <row r="11" spans="1:19" x14ac:dyDescent="0.25">
      <c r="A11" s="7">
        <f>'[1]Cash Variance'!A12</f>
        <v>45848</v>
      </c>
      <c r="B11" s="8">
        <v>1736.68</v>
      </c>
      <c r="C11" s="8">
        <v>13.47</v>
      </c>
      <c r="D11" s="9">
        <v>139.09</v>
      </c>
      <c r="E11" s="9">
        <v>0</v>
      </c>
      <c r="F11" s="10">
        <f t="shared" si="2"/>
        <v>1889.24</v>
      </c>
      <c r="G11" s="9">
        <v>295.02999999999997</v>
      </c>
      <c r="H11" s="9">
        <v>1516.53</v>
      </c>
      <c r="I11" s="9">
        <v>7.01</v>
      </c>
      <c r="J11" s="9">
        <v>53.87</v>
      </c>
      <c r="K11" s="9">
        <v>16.760000000000002</v>
      </c>
      <c r="L11" s="9">
        <v>0</v>
      </c>
      <c r="M11" s="9">
        <v>0</v>
      </c>
      <c r="N11" s="11">
        <f t="shared" si="3"/>
        <v>1889.1999999999998</v>
      </c>
      <c r="O11" s="11">
        <f t="shared" si="0"/>
        <v>4.0000000000190994E-2</v>
      </c>
      <c r="P11" s="9">
        <v>286.69</v>
      </c>
      <c r="Q11" s="12">
        <v>45849</v>
      </c>
      <c r="R11" s="13"/>
      <c r="S11" s="14">
        <f t="shared" si="1"/>
        <v>-8.339999999999975</v>
      </c>
    </row>
    <row r="12" spans="1:19" x14ac:dyDescent="0.25">
      <c r="A12" s="7">
        <f>'[1]Cash Variance'!A13</f>
        <v>45849</v>
      </c>
      <c r="B12" s="8">
        <v>2652.85</v>
      </c>
      <c r="C12" s="8">
        <v>8.98</v>
      </c>
      <c r="D12" s="9">
        <v>212.41</v>
      </c>
      <c r="E12" s="9">
        <v>7.2</v>
      </c>
      <c r="F12" s="10">
        <f t="shared" si="2"/>
        <v>2881.4399999999996</v>
      </c>
      <c r="G12" s="9">
        <v>483.03</v>
      </c>
      <c r="H12" s="9">
        <v>2200.61</v>
      </c>
      <c r="I12" s="9">
        <v>8.09</v>
      </c>
      <c r="J12" s="9">
        <v>189.68</v>
      </c>
      <c r="K12" s="9">
        <v>0</v>
      </c>
      <c r="L12" s="9">
        <v>0</v>
      </c>
      <c r="M12" s="9">
        <v>0</v>
      </c>
      <c r="N12" s="11">
        <f t="shared" si="3"/>
        <v>2881.4100000000003</v>
      </c>
      <c r="O12" s="11">
        <f t="shared" si="0"/>
        <v>2.9999999999290594E-2</v>
      </c>
      <c r="P12" s="9">
        <v>451.04</v>
      </c>
      <c r="Q12" s="12">
        <v>45852</v>
      </c>
      <c r="R12" s="13"/>
      <c r="S12" s="14">
        <f t="shared" si="1"/>
        <v>-31.989999999999952</v>
      </c>
    </row>
    <row r="13" spans="1:19" x14ac:dyDescent="0.25">
      <c r="A13" s="7">
        <f>'[1]Cash Variance'!A14</f>
        <v>45850</v>
      </c>
      <c r="B13" s="8">
        <v>1460.32</v>
      </c>
      <c r="C13" s="8">
        <v>8.98</v>
      </c>
      <c r="D13" s="9">
        <v>116.89</v>
      </c>
      <c r="E13" s="9">
        <v>3.87</v>
      </c>
      <c r="F13" s="10">
        <f t="shared" si="2"/>
        <v>1590.06</v>
      </c>
      <c r="G13" s="9">
        <v>336.19</v>
      </c>
      <c r="H13" s="9">
        <v>1054.22</v>
      </c>
      <c r="I13" s="9">
        <v>51.19</v>
      </c>
      <c r="J13" s="9">
        <v>113.62</v>
      </c>
      <c r="K13" s="9">
        <v>34.799999999999997</v>
      </c>
      <c r="L13" s="9">
        <v>0</v>
      </c>
      <c r="M13" s="9">
        <v>0</v>
      </c>
      <c r="N13" s="11">
        <f t="shared" si="3"/>
        <v>1590.0200000000002</v>
      </c>
      <c r="O13" s="11">
        <f t="shared" si="0"/>
        <v>3.9999999999736247E-2</v>
      </c>
      <c r="P13" s="9">
        <v>335.51</v>
      </c>
      <c r="Q13" s="12">
        <v>45852</v>
      </c>
      <c r="R13" s="13"/>
      <c r="S13" s="14">
        <f t="shared" si="1"/>
        <v>-0.68000000000000682</v>
      </c>
    </row>
    <row r="14" spans="1:19" x14ac:dyDescent="0.25">
      <c r="A14" s="7">
        <f>'[1]Cash Variance'!A15</f>
        <v>45851</v>
      </c>
      <c r="B14" s="8">
        <v>2315.1999999999998</v>
      </c>
      <c r="C14" s="8">
        <v>22.45</v>
      </c>
      <c r="D14" s="9">
        <v>185.4</v>
      </c>
      <c r="E14" s="9">
        <v>20.13</v>
      </c>
      <c r="F14" s="10">
        <f t="shared" si="2"/>
        <v>2543.1799999999998</v>
      </c>
      <c r="G14" s="9">
        <v>457.04</v>
      </c>
      <c r="H14" s="9">
        <v>1888.32</v>
      </c>
      <c r="I14" s="9">
        <v>84.01</v>
      </c>
      <c r="J14" s="9">
        <v>75.459999999999994</v>
      </c>
      <c r="K14" s="9">
        <v>38.33</v>
      </c>
      <c r="L14" s="9">
        <v>0</v>
      </c>
      <c r="M14" s="9">
        <v>0</v>
      </c>
      <c r="N14" s="11">
        <f t="shared" si="3"/>
        <v>2543.1600000000003</v>
      </c>
      <c r="O14" s="11">
        <f t="shared" si="0"/>
        <v>1.9999999999527063E-2</v>
      </c>
      <c r="P14" s="9">
        <v>486</v>
      </c>
      <c r="Q14" s="12">
        <v>45852</v>
      </c>
      <c r="R14" s="13"/>
      <c r="S14" s="14">
        <f t="shared" si="1"/>
        <v>28.95999999999998</v>
      </c>
    </row>
    <row r="15" spans="1:19" x14ac:dyDescent="0.25">
      <c r="A15" s="7">
        <f>'[1]Cash Variance'!A16</f>
        <v>45852</v>
      </c>
      <c r="B15" s="8">
        <v>1923.16</v>
      </c>
      <c r="C15" s="8">
        <v>8.98</v>
      </c>
      <c r="D15" s="9">
        <v>154.01</v>
      </c>
      <c r="E15" s="9">
        <v>9.56</v>
      </c>
      <c r="F15" s="10">
        <f t="shared" si="2"/>
        <v>2095.71</v>
      </c>
      <c r="G15" s="9">
        <v>512.94000000000005</v>
      </c>
      <c r="H15" s="9">
        <v>1437.56</v>
      </c>
      <c r="I15" s="9">
        <v>7.01</v>
      </c>
      <c r="J15" s="9">
        <v>117.14</v>
      </c>
      <c r="K15" s="9">
        <v>0</v>
      </c>
      <c r="L15" s="9">
        <v>0</v>
      </c>
      <c r="M15" s="9">
        <v>21.03</v>
      </c>
      <c r="N15" s="11">
        <f t="shared" si="3"/>
        <v>2095.6800000000003</v>
      </c>
      <c r="O15" s="11">
        <f t="shared" si="0"/>
        <v>2.9999999999745341E-2</v>
      </c>
      <c r="P15" s="9">
        <v>519.42999999999995</v>
      </c>
      <c r="Q15" s="12">
        <v>45854</v>
      </c>
      <c r="R15" s="13"/>
      <c r="S15" s="14">
        <f t="shared" si="1"/>
        <v>6.4899999999998954</v>
      </c>
    </row>
    <row r="16" spans="1:19" x14ac:dyDescent="0.25">
      <c r="A16" s="7">
        <f>'[1]Cash Variance'!A17</f>
        <v>45853</v>
      </c>
      <c r="B16" s="8">
        <v>1748.15</v>
      </c>
      <c r="C16" s="8">
        <v>8.98</v>
      </c>
      <c r="D16" s="9">
        <v>139.96</v>
      </c>
      <c r="E16" s="9">
        <v>0</v>
      </c>
      <c r="F16" s="10">
        <f t="shared" si="2"/>
        <v>1897.0900000000001</v>
      </c>
      <c r="G16" s="9">
        <v>364.06</v>
      </c>
      <c r="H16" s="9">
        <v>1318.27</v>
      </c>
      <c r="I16" s="9">
        <v>7.01</v>
      </c>
      <c r="J16" s="9">
        <v>207.75</v>
      </c>
      <c r="K16" s="9">
        <v>0</v>
      </c>
      <c r="L16" s="9">
        <v>0</v>
      </c>
      <c r="M16" s="9">
        <v>0</v>
      </c>
      <c r="N16" s="11">
        <f t="shared" si="3"/>
        <v>1897.09</v>
      </c>
      <c r="O16" s="11">
        <f t="shared" si="0"/>
        <v>0</v>
      </c>
      <c r="P16" s="9">
        <v>364.68</v>
      </c>
      <c r="Q16" s="12">
        <v>45854</v>
      </c>
      <c r="R16" s="13"/>
      <c r="S16" s="14">
        <f t="shared" si="1"/>
        <v>0.62000000000000455</v>
      </c>
    </row>
    <row r="17" spans="1:19" x14ac:dyDescent="0.25">
      <c r="A17" s="7">
        <f>'[1]Cash Variance'!A18</f>
        <v>45854</v>
      </c>
      <c r="B17" s="8">
        <v>1887.95</v>
      </c>
      <c r="C17" s="8">
        <v>30.83</v>
      </c>
      <c r="D17" s="9">
        <v>151.16</v>
      </c>
      <c r="E17" s="9">
        <v>27.05</v>
      </c>
      <c r="F17" s="10">
        <f t="shared" si="2"/>
        <v>2096.9900000000002</v>
      </c>
      <c r="G17" s="9">
        <v>387.99</v>
      </c>
      <c r="H17" s="9">
        <v>1550.37</v>
      </c>
      <c r="I17" s="9">
        <v>7.01</v>
      </c>
      <c r="J17" s="9">
        <v>151.59</v>
      </c>
      <c r="K17" s="9">
        <v>0</v>
      </c>
      <c r="L17" s="9">
        <v>0</v>
      </c>
      <c r="M17" s="9">
        <v>0</v>
      </c>
      <c r="N17" s="11">
        <f t="shared" si="3"/>
        <v>2096.96</v>
      </c>
      <c r="O17" s="11">
        <f t="shared" si="0"/>
        <v>3.0000000000200089E-2</v>
      </c>
      <c r="P17" s="9">
        <v>388.73</v>
      </c>
      <c r="Q17" s="12">
        <v>45855</v>
      </c>
      <c r="R17" s="13"/>
      <c r="S17" s="14">
        <f t="shared" si="1"/>
        <v>0.74000000000000909</v>
      </c>
    </row>
    <row r="18" spans="1:19" x14ac:dyDescent="0.25">
      <c r="A18" s="7">
        <f>'[1]Cash Variance'!A19</f>
        <v>45855</v>
      </c>
      <c r="B18" s="8">
        <v>2361.87</v>
      </c>
      <c r="C18" s="9">
        <v>13.47</v>
      </c>
      <c r="D18" s="9">
        <v>189.11</v>
      </c>
      <c r="E18" s="9">
        <v>4</v>
      </c>
      <c r="F18" s="10">
        <f t="shared" si="2"/>
        <v>2568.4499999999998</v>
      </c>
      <c r="G18" s="9">
        <v>561.86</v>
      </c>
      <c r="H18" s="9">
        <v>1794.81</v>
      </c>
      <c r="I18" s="9">
        <v>14.02</v>
      </c>
      <c r="J18" s="9">
        <v>197.76</v>
      </c>
      <c r="K18" s="9">
        <v>0</v>
      </c>
      <c r="L18" s="9">
        <v>0</v>
      </c>
      <c r="M18" s="9">
        <v>0</v>
      </c>
      <c r="N18" s="11">
        <f t="shared" si="3"/>
        <v>2568.4499999999998</v>
      </c>
      <c r="O18" s="11">
        <f t="shared" si="0"/>
        <v>0</v>
      </c>
      <c r="P18" s="9">
        <v>561.85</v>
      </c>
      <c r="Q18" s="12">
        <v>45856</v>
      </c>
      <c r="R18" s="13"/>
      <c r="S18" s="14">
        <f t="shared" si="1"/>
        <v>-9.9999999999909051E-3</v>
      </c>
    </row>
    <row r="19" spans="1:19" x14ac:dyDescent="0.25">
      <c r="A19" s="7">
        <f>'[1]Cash Variance'!A20</f>
        <v>45856</v>
      </c>
      <c r="B19" s="8">
        <v>2453.79</v>
      </c>
      <c r="C19" s="8">
        <v>9.0299999999999994</v>
      </c>
      <c r="D19" s="9">
        <v>196.52</v>
      </c>
      <c r="E19" s="9">
        <v>3</v>
      </c>
      <c r="F19" s="10">
        <f t="shared" si="2"/>
        <v>2662.34</v>
      </c>
      <c r="G19" s="9">
        <v>536.13</v>
      </c>
      <c r="H19" s="9">
        <v>1875.79</v>
      </c>
      <c r="I19" s="9">
        <v>7.01</v>
      </c>
      <c r="J19" s="9">
        <v>222.02</v>
      </c>
      <c r="K19" s="9">
        <v>21.69</v>
      </c>
      <c r="L19" s="9">
        <v>0</v>
      </c>
      <c r="M19" s="9">
        <v>0</v>
      </c>
      <c r="N19" s="11">
        <f t="shared" si="3"/>
        <v>2662.6400000000003</v>
      </c>
      <c r="O19" s="11">
        <f t="shared" si="0"/>
        <v>-0.3000000000001819</v>
      </c>
      <c r="P19" s="9">
        <v>492.79</v>
      </c>
      <c r="Q19" s="12">
        <v>45859</v>
      </c>
      <c r="R19" s="13"/>
      <c r="S19" s="14">
        <f t="shared" si="1"/>
        <v>-43.339999999999975</v>
      </c>
    </row>
    <row r="20" spans="1:19" x14ac:dyDescent="0.25">
      <c r="A20" s="7">
        <f>'[1]Cash Variance'!A21</f>
        <v>45857</v>
      </c>
      <c r="B20" s="8">
        <v>2041.14</v>
      </c>
      <c r="C20" s="9">
        <v>3.94</v>
      </c>
      <c r="D20" s="9">
        <v>163.43</v>
      </c>
      <c r="E20" s="9">
        <v>15.57</v>
      </c>
      <c r="F20" s="10">
        <f t="shared" si="2"/>
        <v>2224.0800000000004</v>
      </c>
      <c r="G20" s="9">
        <v>492.45</v>
      </c>
      <c r="H20" s="9">
        <v>1651.81</v>
      </c>
      <c r="I20" s="9">
        <v>5.93</v>
      </c>
      <c r="J20" s="9">
        <v>73.88</v>
      </c>
      <c r="K20" s="9">
        <v>0</v>
      </c>
      <c r="L20" s="9">
        <v>0</v>
      </c>
      <c r="M20" s="9">
        <v>0</v>
      </c>
      <c r="N20" s="11">
        <f t="shared" si="3"/>
        <v>2224.0699999999997</v>
      </c>
      <c r="O20" s="11">
        <f t="shared" si="0"/>
        <v>1.0000000000673026E-2</v>
      </c>
      <c r="P20" s="9">
        <v>353.9</v>
      </c>
      <c r="Q20" s="12">
        <v>45859</v>
      </c>
      <c r="R20" s="13"/>
      <c r="S20" s="14">
        <f t="shared" si="1"/>
        <v>-138.55000000000001</v>
      </c>
    </row>
    <row r="21" spans="1:19" x14ac:dyDescent="0.25">
      <c r="A21" s="7">
        <f>'[1]Cash Variance'!A22</f>
        <v>45858</v>
      </c>
      <c r="B21" s="8">
        <v>2112.41</v>
      </c>
      <c r="C21" s="8">
        <v>0</v>
      </c>
      <c r="D21" s="9">
        <v>169.08</v>
      </c>
      <c r="E21" s="9">
        <v>23.56</v>
      </c>
      <c r="F21" s="10">
        <f t="shared" si="2"/>
        <v>2305.0499999999997</v>
      </c>
      <c r="G21" s="9">
        <v>326.87</v>
      </c>
      <c r="H21" s="9">
        <v>1670.7</v>
      </c>
      <c r="I21" s="9">
        <v>0</v>
      </c>
      <c r="J21" s="9">
        <v>268.98</v>
      </c>
      <c r="K21" s="9">
        <v>38.46</v>
      </c>
      <c r="L21" s="9">
        <v>0</v>
      </c>
      <c r="M21" s="9">
        <v>0</v>
      </c>
      <c r="N21" s="11">
        <f t="shared" si="3"/>
        <v>2305.0100000000002</v>
      </c>
      <c r="O21" s="11">
        <f t="shared" si="0"/>
        <v>3.9999999999508873E-2</v>
      </c>
      <c r="P21" s="9">
        <v>326.89</v>
      </c>
      <c r="Q21" s="12">
        <v>45859</v>
      </c>
      <c r="R21" s="13"/>
      <c r="S21" s="14">
        <f t="shared" si="1"/>
        <v>1.999999999998181E-2</v>
      </c>
    </row>
    <row r="22" spans="1:19" x14ac:dyDescent="0.25">
      <c r="A22" s="7">
        <f>'[1]Cash Variance'!A23</f>
        <v>45859</v>
      </c>
      <c r="B22" s="8">
        <v>1716.57</v>
      </c>
      <c r="C22" s="8">
        <v>7.26</v>
      </c>
      <c r="D22" s="9">
        <v>137.41999999999999</v>
      </c>
      <c r="E22" s="9">
        <v>8.1</v>
      </c>
      <c r="F22" s="10">
        <f t="shared" si="2"/>
        <v>1869.35</v>
      </c>
      <c r="G22" s="9">
        <v>426.3</v>
      </c>
      <c r="H22" s="9">
        <v>1365.09</v>
      </c>
      <c r="I22" s="9">
        <v>23.57</v>
      </c>
      <c r="J22" s="9">
        <v>54.62</v>
      </c>
      <c r="K22" s="9">
        <v>0</v>
      </c>
      <c r="L22" s="9">
        <v>0</v>
      </c>
      <c r="M22" s="9">
        <v>0</v>
      </c>
      <c r="N22" s="11">
        <f t="shared" si="3"/>
        <v>1869.5799999999997</v>
      </c>
      <c r="O22" s="11">
        <f t="shared" si="0"/>
        <v>-0.22999999999979082</v>
      </c>
      <c r="P22" s="9">
        <v>428.36</v>
      </c>
      <c r="Q22" s="12">
        <v>45860</v>
      </c>
      <c r="R22" s="13"/>
      <c r="S22" s="14">
        <f t="shared" si="1"/>
        <v>2.0600000000000023</v>
      </c>
    </row>
    <row r="23" spans="1:19" x14ac:dyDescent="0.25">
      <c r="A23" s="7">
        <f>'[1]Cash Variance'!A24</f>
        <v>45860</v>
      </c>
      <c r="B23" s="8">
        <v>1583.04</v>
      </c>
      <c r="C23" s="8">
        <v>7.71</v>
      </c>
      <c r="D23" s="9">
        <v>126.75</v>
      </c>
      <c r="E23" s="9">
        <v>2.65</v>
      </c>
      <c r="F23" s="10">
        <f t="shared" si="2"/>
        <v>1720.15</v>
      </c>
      <c r="G23" s="9">
        <v>416.24</v>
      </c>
      <c r="H23" s="9">
        <v>1087.68</v>
      </c>
      <c r="I23" s="9">
        <v>7.01</v>
      </c>
      <c r="J23" s="9">
        <v>209.68</v>
      </c>
      <c r="K23" s="9">
        <v>0</v>
      </c>
      <c r="L23" s="9">
        <v>0</v>
      </c>
      <c r="M23" s="9">
        <v>0</v>
      </c>
      <c r="N23" s="11">
        <f t="shared" si="3"/>
        <v>1720.6100000000001</v>
      </c>
      <c r="O23" s="11">
        <f t="shared" si="0"/>
        <v>-0.46000000000003638</v>
      </c>
      <c r="P23" s="9">
        <v>416.1</v>
      </c>
      <c r="Q23" s="12">
        <v>45861</v>
      </c>
      <c r="R23" s="13"/>
      <c r="S23" s="14">
        <f t="shared" si="1"/>
        <v>-0.13999999999998636</v>
      </c>
    </row>
    <row r="24" spans="1:19" x14ac:dyDescent="0.25">
      <c r="A24" s="7">
        <f>'[1]Cash Variance'!A25</f>
        <v>45861</v>
      </c>
      <c r="B24" s="8">
        <v>1948.48</v>
      </c>
      <c r="C24" s="8">
        <v>16.86</v>
      </c>
      <c r="D24" s="9">
        <v>156.07</v>
      </c>
      <c r="E24" s="9">
        <v>5</v>
      </c>
      <c r="F24" s="10">
        <f t="shared" si="2"/>
        <v>2126.41</v>
      </c>
      <c r="G24" s="9">
        <v>546.73</v>
      </c>
      <c r="H24" s="9">
        <v>1476.25</v>
      </c>
      <c r="I24" s="9">
        <v>0</v>
      </c>
      <c r="J24" s="9">
        <v>104.49</v>
      </c>
      <c r="K24" s="9">
        <v>0</v>
      </c>
      <c r="L24" s="9">
        <v>0</v>
      </c>
      <c r="M24" s="9">
        <v>0</v>
      </c>
      <c r="N24" s="11">
        <f t="shared" si="3"/>
        <v>2127.4699999999998</v>
      </c>
      <c r="O24" s="11">
        <f t="shared" si="0"/>
        <v>-1.0599999999999454</v>
      </c>
      <c r="P24" s="9">
        <v>546.26</v>
      </c>
      <c r="Q24" s="12">
        <v>45862</v>
      </c>
      <c r="R24" s="13"/>
      <c r="S24" s="14">
        <f t="shared" si="1"/>
        <v>-0.47000000000002728</v>
      </c>
    </row>
    <row r="25" spans="1:19" x14ac:dyDescent="0.25">
      <c r="A25" s="7">
        <f>'[1]Cash Variance'!A26</f>
        <v>45862</v>
      </c>
      <c r="B25" s="8">
        <v>2069.2600000000002</v>
      </c>
      <c r="C25" s="8">
        <v>4.49</v>
      </c>
      <c r="D25" s="9">
        <v>165.73</v>
      </c>
      <c r="E25" s="9">
        <v>0</v>
      </c>
      <c r="F25" s="10">
        <f t="shared" si="2"/>
        <v>2239.48</v>
      </c>
      <c r="G25" s="9">
        <v>366.38</v>
      </c>
      <c r="H25" s="9">
        <v>1640.03</v>
      </c>
      <c r="I25" s="9">
        <v>7.01</v>
      </c>
      <c r="J25" s="9">
        <v>226.72</v>
      </c>
      <c r="K25" s="9">
        <v>0</v>
      </c>
      <c r="L25" s="9">
        <v>0</v>
      </c>
      <c r="M25" s="9">
        <v>0</v>
      </c>
      <c r="N25" s="11">
        <f t="shared" si="3"/>
        <v>2240.14</v>
      </c>
      <c r="O25" s="11">
        <f t="shared" si="0"/>
        <v>-0.65999999999985448</v>
      </c>
      <c r="P25" s="9">
        <v>365.81</v>
      </c>
      <c r="Q25" s="12">
        <v>45863</v>
      </c>
      <c r="R25" s="13"/>
      <c r="S25" s="14">
        <f t="shared" si="1"/>
        <v>-0.56999999999999318</v>
      </c>
    </row>
    <row r="26" spans="1:19" x14ac:dyDescent="0.25">
      <c r="A26" s="7">
        <f>'[1]Cash Variance'!A27</f>
        <v>45863</v>
      </c>
      <c r="B26" s="8">
        <v>2227.5</v>
      </c>
      <c r="C26" s="8">
        <v>31.43</v>
      </c>
      <c r="D26" s="9">
        <v>178.33</v>
      </c>
      <c r="E26" s="9">
        <v>3.23</v>
      </c>
      <c r="F26" s="10">
        <f t="shared" si="2"/>
        <v>2440.4899999999998</v>
      </c>
      <c r="G26" s="9">
        <v>423.5</v>
      </c>
      <c r="H26" s="9">
        <v>1910.1</v>
      </c>
      <c r="I26" s="9">
        <v>9.17</v>
      </c>
      <c r="J26" s="9">
        <v>78.22</v>
      </c>
      <c r="K26" s="9">
        <v>17.399999999999999</v>
      </c>
      <c r="L26" s="9">
        <v>0</v>
      </c>
      <c r="M26" s="9">
        <v>2.56</v>
      </c>
      <c r="N26" s="11">
        <f t="shared" si="3"/>
        <v>2440.9499999999998</v>
      </c>
      <c r="O26" s="11">
        <f t="shared" si="0"/>
        <v>-0.46000000000003638</v>
      </c>
      <c r="P26" s="9">
        <v>423.37</v>
      </c>
      <c r="Q26" s="12">
        <v>45866</v>
      </c>
      <c r="R26" s="13"/>
      <c r="S26" s="14">
        <f t="shared" si="1"/>
        <v>-0.12999999999999545</v>
      </c>
    </row>
    <row r="27" spans="1:19" x14ac:dyDescent="0.25">
      <c r="A27" s="7">
        <f>'[1]Cash Variance'!A28</f>
        <v>45864</v>
      </c>
      <c r="B27" s="8">
        <v>2039.91</v>
      </c>
      <c r="C27" s="8">
        <v>4.2</v>
      </c>
      <c r="D27" s="9">
        <v>163.35</v>
      </c>
      <c r="E27" s="9">
        <v>0</v>
      </c>
      <c r="F27" s="10">
        <f t="shared" si="2"/>
        <v>2207.46</v>
      </c>
      <c r="G27" s="9">
        <v>497.59</v>
      </c>
      <c r="H27" s="9">
        <v>1495.59</v>
      </c>
      <c r="I27" s="9">
        <v>23.73</v>
      </c>
      <c r="J27" s="9">
        <v>174.57</v>
      </c>
      <c r="K27" s="9">
        <v>16.760000000000002</v>
      </c>
      <c r="L27" s="9">
        <v>0</v>
      </c>
      <c r="M27" s="9">
        <v>0</v>
      </c>
      <c r="N27" s="11">
        <f t="shared" si="3"/>
        <v>2208.2400000000002</v>
      </c>
      <c r="O27" s="11">
        <f t="shared" si="0"/>
        <v>-0.78000000000020009</v>
      </c>
      <c r="P27" s="9">
        <v>358.83</v>
      </c>
      <c r="Q27" s="12">
        <v>45866</v>
      </c>
      <c r="R27" s="13"/>
      <c r="S27" s="14">
        <f t="shared" si="1"/>
        <v>-138.76</v>
      </c>
    </row>
    <row r="28" spans="1:19" x14ac:dyDescent="0.25">
      <c r="A28" s="7">
        <f>'[1]Cash Variance'!A29</f>
        <v>45865</v>
      </c>
      <c r="B28" s="8">
        <v>1608.95</v>
      </c>
      <c r="C28" s="8">
        <v>4.41</v>
      </c>
      <c r="D28" s="9">
        <v>128.81</v>
      </c>
      <c r="E28" s="9">
        <v>5.59</v>
      </c>
      <c r="F28" s="10">
        <f t="shared" si="2"/>
        <v>1747.76</v>
      </c>
      <c r="G28" s="9">
        <v>357.91</v>
      </c>
      <c r="H28" s="9">
        <v>1249.78</v>
      </c>
      <c r="I28" s="9">
        <v>17.8</v>
      </c>
      <c r="J28" s="9">
        <v>122.82</v>
      </c>
      <c r="K28" s="9">
        <v>0</v>
      </c>
      <c r="L28" s="9">
        <v>0</v>
      </c>
      <c r="M28" s="9">
        <v>0</v>
      </c>
      <c r="N28" s="11">
        <f t="shared" si="3"/>
        <v>1748.31</v>
      </c>
      <c r="O28" s="11">
        <f t="shared" si="0"/>
        <v>-0.54999999999995453</v>
      </c>
      <c r="P28" s="16">
        <v>496.28</v>
      </c>
      <c r="Q28" s="12">
        <v>45866</v>
      </c>
      <c r="R28" s="13"/>
      <c r="S28" s="14">
        <f t="shared" si="1"/>
        <v>138.36999999999995</v>
      </c>
    </row>
    <row r="29" spans="1:19" x14ac:dyDescent="0.25">
      <c r="A29" s="7">
        <f>'[1]Cash Variance'!A30</f>
        <v>45866</v>
      </c>
      <c r="B29" s="8">
        <v>1739.39</v>
      </c>
      <c r="C29" s="8">
        <v>0</v>
      </c>
      <c r="D29" s="9">
        <v>139.30000000000001</v>
      </c>
      <c r="E29" s="9">
        <v>0</v>
      </c>
      <c r="F29" s="10">
        <f t="shared" si="2"/>
        <v>1878.69</v>
      </c>
      <c r="G29" s="9">
        <v>337.94</v>
      </c>
      <c r="H29" s="9">
        <v>1469.57</v>
      </c>
      <c r="I29" s="9">
        <v>32.909999999999997</v>
      </c>
      <c r="J29" s="9">
        <v>13.54</v>
      </c>
      <c r="K29" s="9">
        <v>0</v>
      </c>
      <c r="L29" s="9">
        <v>0</v>
      </c>
      <c r="M29" s="9">
        <v>24.71</v>
      </c>
      <c r="N29" s="11">
        <f t="shared" si="3"/>
        <v>1878.67</v>
      </c>
      <c r="O29" s="11">
        <f t="shared" si="0"/>
        <v>1.999999999998181E-2</v>
      </c>
      <c r="P29" s="17">
        <v>337.56</v>
      </c>
      <c r="Q29" s="18">
        <v>45867</v>
      </c>
      <c r="R29" s="13"/>
      <c r="S29" s="14">
        <f t="shared" si="1"/>
        <v>-0.37999999999999545</v>
      </c>
    </row>
    <row r="30" spans="1:19" x14ac:dyDescent="0.25">
      <c r="A30" s="7">
        <f>'[1]Cash Variance'!A31</f>
        <v>45867</v>
      </c>
      <c r="B30" s="8">
        <v>1862.28</v>
      </c>
      <c r="C30" s="8">
        <v>4.33</v>
      </c>
      <c r="D30" s="9">
        <v>149.12</v>
      </c>
      <c r="E30" s="9">
        <v>5</v>
      </c>
      <c r="F30" s="10">
        <f t="shared" si="2"/>
        <v>2020.73</v>
      </c>
      <c r="G30" s="9">
        <v>469.72</v>
      </c>
      <c r="H30" s="9">
        <v>1292.27</v>
      </c>
      <c r="I30" s="9">
        <v>17.8</v>
      </c>
      <c r="J30" s="9">
        <v>220.76</v>
      </c>
      <c r="K30" s="9">
        <v>0</v>
      </c>
      <c r="L30" s="9">
        <v>0</v>
      </c>
      <c r="M30" s="9">
        <v>20.51</v>
      </c>
      <c r="N30" s="11">
        <f t="shared" si="3"/>
        <v>2021.06</v>
      </c>
      <c r="O30" s="11">
        <f t="shared" si="0"/>
        <v>-0.32999999999992724</v>
      </c>
      <c r="P30" s="17">
        <v>489.69</v>
      </c>
      <c r="Q30" s="18">
        <v>45868</v>
      </c>
      <c r="R30" s="13"/>
      <c r="S30" s="14">
        <f t="shared" si="1"/>
        <v>19.96999999999997</v>
      </c>
    </row>
    <row r="31" spans="1:19" x14ac:dyDescent="0.25">
      <c r="A31" s="7">
        <f>'[1]Cash Variance'!A32</f>
        <v>45868</v>
      </c>
      <c r="B31" s="8">
        <v>1965.32</v>
      </c>
      <c r="C31" s="8">
        <v>0</v>
      </c>
      <c r="D31" s="9">
        <v>157.36000000000001</v>
      </c>
      <c r="E31" s="9">
        <v>13.09</v>
      </c>
      <c r="F31" s="10">
        <f t="shared" si="2"/>
        <v>2135.77</v>
      </c>
      <c r="G31" s="9">
        <v>339.31</v>
      </c>
      <c r="H31" s="9">
        <v>1580.04</v>
      </c>
      <c r="I31" s="9">
        <v>0</v>
      </c>
      <c r="J31" s="9">
        <v>216.4</v>
      </c>
      <c r="K31" s="9">
        <v>0</v>
      </c>
      <c r="L31" s="9">
        <v>0</v>
      </c>
      <c r="M31" s="9">
        <v>0</v>
      </c>
      <c r="N31" s="11">
        <f t="shared" si="3"/>
        <v>2135.75</v>
      </c>
      <c r="O31" s="11">
        <f t="shared" si="0"/>
        <v>1.999999999998181E-2</v>
      </c>
      <c r="P31" s="17">
        <v>339.34</v>
      </c>
      <c r="Q31" s="18">
        <v>45869</v>
      </c>
      <c r="R31" s="13"/>
      <c r="S31" s="14">
        <f t="shared" si="1"/>
        <v>2.9999999999972715E-2</v>
      </c>
    </row>
    <row r="32" spans="1:19" ht="15.75" thickBot="1" x14ac:dyDescent="0.3">
      <c r="A32" s="7">
        <f>'[1]Cash Variance'!A33</f>
        <v>45869</v>
      </c>
      <c r="B32" s="8">
        <v>2123.33</v>
      </c>
      <c r="C32" s="8">
        <v>18.2</v>
      </c>
      <c r="D32" s="9">
        <v>170</v>
      </c>
      <c r="E32" s="9">
        <v>0</v>
      </c>
      <c r="F32" s="10">
        <f t="shared" si="2"/>
        <v>2311.5299999999997</v>
      </c>
      <c r="G32" s="9">
        <v>440.89</v>
      </c>
      <c r="H32" s="9">
        <v>1755.93</v>
      </c>
      <c r="I32" s="9">
        <v>0</v>
      </c>
      <c r="J32" s="9">
        <v>112.12</v>
      </c>
      <c r="K32" s="9">
        <v>0</v>
      </c>
      <c r="L32" s="9">
        <v>0</v>
      </c>
      <c r="M32" s="9">
        <v>2.91</v>
      </c>
      <c r="N32" s="11">
        <f t="shared" si="3"/>
        <v>2311.85</v>
      </c>
      <c r="O32" s="11">
        <f t="shared" si="0"/>
        <v>-0.32000000000016371</v>
      </c>
      <c r="P32" s="17">
        <v>440.93</v>
      </c>
      <c r="Q32" s="18">
        <v>45870</v>
      </c>
      <c r="R32" s="13"/>
      <c r="S32" s="14">
        <f t="shared" si="1"/>
        <v>4.0000000000020464E-2</v>
      </c>
    </row>
    <row r="33" spans="1:19" ht="15.75" thickBot="1" x14ac:dyDescent="0.3">
      <c r="A33" s="19" t="s">
        <v>8</v>
      </c>
      <c r="B33" s="20">
        <f t="shared" ref="B33:M33" si="4">SUM(B2:B32)</f>
        <v>63419.850000000013</v>
      </c>
      <c r="C33" s="20">
        <f t="shared" si="4"/>
        <v>329.63999999999993</v>
      </c>
      <c r="D33" s="20">
        <f t="shared" si="4"/>
        <v>5077.920000000001</v>
      </c>
      <c r="E33" s="20">
        <f>SUM(E2:E32)</f>
        <v>202.69</v>
      </c>
      <c r="F33" s="21">
        <f>SUM(F2:F32)</f>
        <v>69030.100000000006</v>
      </c>
      <c r="G33" s="20">
        <f t="shared" si="4"/>
        <v>14224.999999999996</v>
      </c>
      <c r="H33" s="20">
        <f>SUM(H2:H32)</f>
        <v>48977.919999999998</v>
      </c>
      <c r="I33" s="20">
        <f t="shared" si="4"/>
        <v>601.95999999999981</v>
      </c>
      <c r="J33" s="20">
        <f t="shared" si="4"/>
        <v>4818.0399999999991</v>
      </c>
      <c r="K33" s="20">
        <f t="shared" si="4"/>
        <v>305.1699999999999</v>
      </c>
      <c r="L33" s="20">
        <f t="shared" si="4"/>
        <v>0</v>
      </c>
      <c r="M33" s="20">
        <f t="shared" si="4"/>
        <v>108.78000000000002</v>
      </c>
      <c r="N33" s="21">
        <f>SUM(N2:N32)</f>
        <v>69036.87</v>
      </c>
      <c r="O33" s="21">
        <f t="shared" ref="O33:R33" si="5">SUM(O2:O32)</f>
        <v>-6.7700000000011187</v>
      </c>
      <c r="P33" s="20">
        <f>SUM(P2:P32)</f>
        <v>14047.130000000003</v>
      </c>
      <c r="Q33" s="20"/>
      <c r="R33" s="20">
        <f t="shared" si="5"/>
        <v>0</v>
      </c>
      <c r="S33" s="21">
        <f>SUM(S2:S32)</f>
        <v>-177.87000000000023</v>
      </c>
    </row>
    <row r="34" spans="1:19" x14ac:dyDescent="0.25">
      <c r="A34" s="22" t="s">
        <v>0</v>
      </c>
      <c r="B34" s="23">
        <f>+B33</f>
        <v>63419.850000000013</v>
      </c>
      <c r="C34" s="23">
        <f>+C33</f>
        <v>329.63999999999993</v>
      </c>
      <c r="D34" s="23">
        <f>+D33</f>
        <v>5077.920000000001</v>
      </c>
      <c r="E34" s="23">
        <f>+E33</f>
        <v>202.69</v>
      </c>
      <c r="F34" s="22"/>
      <c r="G34" s="23">
        <f>+G33</f>
        <v>14224.999999999996</v>
      </c>
      <c r="H34" s="22"/>
      <c r="I34" s="22"/>
      <c r="J34" s="23">
        <f>+J33</f>
        <v>4818.0399999999991</v>
      </c>
      <c r="K34" s="23">
        <f>+K33</f>
        <v>305.1699999999999</v>
      </c>
      <c r="L34" s="23">
        <f>+L33</f>
        <v>0</v>
      </c>
      <c r="M34" s="23">
        <f>+M33</f>
        <v>108.78000000000002</v>
      </c>
      <c r="N34" s="22"/>
      <c r="O34" s="22"/>
      <c r="P34" s="22"/>
      <c r="Q34" s="24"/>
      <c r="R34" s="22"/>
      <c r="S34" s="22"/>
    </row>
    <row r="35" spans="1:19" x14ac:dyDescent="0.25">
      <c r="A35" s="25" t="s">
        <v>9</v>
      </c>
      <c r="B35" s="26">
        <f>+B33</f>
        <v>63419.850000000013</v>
      </c>
      <c r="C35" s="26">
        <f>+C33</f>
        <v>329.63999999999993</v>
      </c>
      <c r="D35" s="26">
        <f>+D33</f>
        <v>5077.920000000001</v>
      </c>
      <c r="E35" s="26">
        <f>+E33</f>
        <v>202.69</v>
      </c>
      <c r="F35" s="25"/>
      <c r="G35" s="26">
        <f>+G33</f>
        <v>14224.999999999996</v>
      </c>
      <c r="H35" s="25"/>
      <c r="I35" s="25"/>
      <c r="J35" s="26">
        <f>+J33</f>
        <v>4818.0399999999991</v>
      </c>
      <c r="K35" s="26">
        <f>+K33</f>
        <v>305.1699999999999</v>
      </c>
      <c r="L35" s="26">
        <f>+L33</f>
        <v>0</v>
      </c>
      <c r="M35" s="26">
        <f>+M33</f>
        <v>108.78000000000002</v>
      </c>
      <c r="N35" s="25"/>
      <c r="O35" s="25"/>
      <c r="P35" s="25"/>
      <c r="Q35" s="25"/>
      <c r="R35" s="25"/>
      <c r="S35" s="25"/>
    </row>
    <row r="36" spans="1:19" x14ac:dyDescent="0.25">
      <c r="A36" s="25"/>
      <c r="B36" s="25"/>
      <c r="C36" s="25"/>
      <c r="D36" s="25"/>
      <c r="E36" s="25"/>
      <c r="F36" s="25"/>
      <c r="G36" s="25"/>
      <c r="H36" s="33" t="s">
        <v>10</v>
      </c>
      <c r="I36" s="33"/>
      <c r="J36" s="28">
        <v>5725.02</v>
      </c>
      <c r="K36" s="27">
        <f>310.17</f>
        <v>310.17</v>
      </c>
      <c r="L36" s="27">
        <v>0</v>
      </c>
      <c r="M36" s="25"/>
      <c r="N36" s="25"/>
      <c r="O36" s="25"/>
      <c r="P36" s="25"/>
      <c r="Q36" s="25"/>
      <c r="R36" s="25"/>
      <c r="S36" s="25"/>
    </row>
    <row r="37" spans="1:19" x14ac:dyDescent="0.25">
      <c r="A37" s="25"/>
      <c r="B37" s="25"/>
      <c r="C37" s="25"/>
      <c r="D37" s="25"/>
      <c r="E37" s="25"/>
      <c r="F37" s="25"/>
      <c r="G37" s="25"/>
      <c r="H37" s="33" t="s">
        <v>11</v>
      </c>
      <c r="I37" s="33"/>
      <c r="J37" s="29">
        <f>+J36-J33</f>
        <v>906.98000000000138</v>
      </c>
      <c r="K37" s="30">
        <f>+K36-K33</f>
        <v>5.0000000000001137</v>
      </c>
      <c r="L37" s="30">
        <f>+L36-L33</f>
        <v>0</v>
      </c>
      <c r="M37" s="25"/>
      <c r="N37" s="25"/>
      <c r="O37" s="25"/>
      <c r="P37" s="25"/>
      <c r="Q37" s="25"/>
      <c r="R37" s="25"/>
      <c r="S37" s="25"/>
    </row>
    <row r="38" spans="1:19" x14ac:dyDescent="0.25">
      <c r="A38" s="25"/>
      <c r="B38" s="25"/>
      <c r="C38" s="25"/>
      <c r="D38" s="25"/>
      <c r="E38" s="25"/>
      <c r="F38" s="25"/>
      <c r="G38" s="25"/>
      <c r="H38" s="33" t="s">
        <v>12</v>
      </c>
      <c r="I38" s="33"/>
      <c r="J38" s="28">
        <v>-923.97</v>
      </c>
      <c r="K38" s="27">
        <v>-28.83</v>
      </c>
      <c r="L38" s="27">
        <v>0</v>
      </c>
      <c r="M38" s="25"/>
      <c r="N38" s="25"/>
      <c r="O38" s="25"/>
      <c r="P38" s="25"/>
      <c r="Q38" s="25"/>
      <c r="R38" s="25"/>
      <c r="S38" s="25"/>
    </row>
    <row r="39" spans="1:19" x14ac:dyDescent="0.25">
      <c r="A39" s="25"/>
      <c r="B39" s="25"/>
      <c r="C39" s="25"/>
      <c r="D39" s="25"/>
      <c r="E39" s="25"/>
      <c r="F39" s="25"/>
      <c r="G39" s="25"/>
      <c r="H39" s="33" t="s">
        <v>13</v>
      </c>
      <c r="I39" s="33"/>
      <c r="J39" s="28">
        <v>-1012.2</v>
      </c>
      <c r="K39" s="27">
        <f>-26.9-5</f>
        <v>-31.9</v>
      </c>
      <c r="L39" s="27">
        <v>0</v>
      </c>
      <c r="M39" s="25"/>
      <c r="N39" s="25"/>
      <c r="O39" s="25"/>
      <c r="P39" s="25"/>
      <c r="Q39" s="25"/>
      <c r="R39" s="25"/>
      <c r="S39" s="25"/>
    </row>
    <row r="40" spans="1:19" x14ac:dyDescent="0.25">
      <c r="A40" s="25"/>
      <c r="B40" s="25"/>
      <c r="C40" s="25"/>
      <c r="D40" s="25"/>
      <c r="E40" s="25"/>
      <c r="F40" s="25"/>
      <c r="G40" s="25"/>
      <c r="H40" s="33" t="s">
        <v>14</v>
      </c>
      <c r="I40" s="33"/>
      <c r="J40" s="28">
        <v>-15</v>
      </c>
      <c r="K40" s="27">
        <v>-5.37</v>
      </c>
      <c r="L40" s="27">
        <v>0</v>
      </c>
      <c r="M40" s="25"/>
      <c r="N40" s="25"/>
      <c r="O40" s="25"/>
      <c r="P40" s="25"/>
      <c r="Q40" s="25"/>
      <c r="R40" s="25"/>
      <c r="S40" s="25"/>
    </row>
    <row r="41" spans="1:19" ht="15.75" thickBot="1" x14ac:dyDescent="0.3">
      <c r="A41" s="25"/>
      <c r="B41" s="25"/>
      <c r="C41" s="25"/>
      <c r="D41" s="25"/>
      <c r="E41" s="25"/>
      <c r="F41" s="25"/>
      <c r="G41" s="25"/>
      <c r="H41" s="34" t="s">
        <v>15</v>
      </c>
      <c r="I41" s="34"/>
      <c r="J41" s="31">
        <f>+J36+J38+J39+J40</f>
        <v>3773.8500000000004</v>
      </c>
      <c r="K41" s="32">
        <f>+K36+K38+K39+K40</f>
        <v>244.07000000000002</v>
      </c>
      <c r="L41" s="32">
        <f>+L36+L38+L39+L40</f>
        <v>0</v>
      </c>
      <c r="M41" s="25"/>
      <c r="N41" s="25"/>
      <c r="O41" s="25"/>
      <c r="P41" s="25"/>
      <c r="Q41" s="25"/>
      <c r="R41" s="25"/>
      <c r="S41" s="25"/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2025-08-20T13:01:23Z</dcterms:created>
  <dcterms:modified xsi:type="dcterms:W3CDTF">2025-10-07T07:14:43Z</dcterms:modified>
</cp:coreProperties>
</file>