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heeyeon/Desktop/heeyeon folder/TU856:1/Sem2/Data Exploration/Lab/CA/"/>
    </mc:Choice>
  </mc:AlternateContent>
  <xr:revisionPtr revIDLastSave="0" documentId="13_ncr:1_{2C04DEA5-3B05-3646-93D0-CA6E0D6379E1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BP1" sheetId="1" r:id="rId1"/>
    <sheet name="Data Quality Report" sheetId="2" r:id="rId2"/>
    <sheet name="IF" sheetId="3" r:id="rId3"/>
    <sheet name="Descriptive Statistics" sheetId="4" r:id="rId4"/>
    <sheet name="Pivot Table" sheetId="10" r:id="rId5"/>
    <sheet name="Visualisations of Variables BOX" sheetId="22" r:id="rId6"/>
    <sheet name="Comparative Analysis" sheetId="20" r:id="rId7"/>
    <sheet name="Correlation coefficient" sheetId="5" r:id="rId8"/>
    <sheet name="Test,Train data" sheetId="18" r:id="rId9"/>
    <sheet name="Hypothesis Test" sheetId="17" r:id="rId10"/>
  </sheets>
  <definedNames>
    <definedName name="_xlchart.v1.0" hidden="1">'BP1'!$B$1</definedName>
    <definedName name="_xlchart.v1.1" hidden="1">'BP1'!$B$2:$B$130</definedName>
    <definedName name="_xlchart.v1.10" hidden="1">'Visualisations of Variables BOX'!$K$1</definedName>
    <definedName name="_xlchart.v1.11" hidden="1">'Visualisations of Variables BOX'!$K$2:$K$93</definedName>
    <definedName name="_xlchart.v1.12" hidden="1">'Visualisations of Variables BOX'!$L$1</definedName>
    <definedName name="_xlchart.v1.13" hidden="1">'Visualisations of Variables BOX'!$L$2:$L$93</definedName>
    <definedName name="_xlchart.v1.14" hidden="1">'Comparative Analysis'!#REF!</definedName>
    <definedName name="_xlchart.v1.15" hidden="1">'Comparative Analysis'!$D$2:$D$131</definedName>
    <definedName name="_xlchart.v1.16" hidden="1">'Comparative Analysis'!#REF!</definedName>
    <definedName name="_xlchart.v1.17" hidden="1">'Comparative Analysis'!$E$2:$E$131</definedName>
    <definedName name="_xlchart.v1.18" hidden="1">'Comparative Analysis'!#REF!</definedName>
    <definedName name="_xlchart.v1.19" hidden="1">'Comparative Analysis'!$C$2:$C$131</definedName>
    <definedName name="_xlchart.v1.2" hidden="1">'BP1'!$C$1</definedName>
    <definedName name="_xlchart.v1.3" hidden="1">'BP1'!$C$2:$C$130</definedName>
    <definedName name="_xlchart.v1.4" hidden="1">'BP1'!$D$1</definedName>
    <definedName name="_xlchart.v1.5" hidden="1">'BP1'!$D$2:$D$130</definedName>
    <definedName name="_xlchart.v1.6" hidden="1">'Visualisations of Variables BOX'!$A$1</definedName>
    <definedName name="_xlchart.v1.7" hidden="1">'Visualisations of Variables BOX'!$A$2:$A$82</definedName>
    <definedName name="_xlchart.v1.8" hidden="1">'Visualisations of Variables BOX'!$B$1</definedName>
    <definedName name="_xlchart.v1.9" hidden="1">'Visualisations of Variables BOX'!$B$2:$B$82</definedName>
  </definedNames>
  <calcPr calcId="191029"/>
  <pivotCaches>
    <pivotCache cacheId="4" r:id="rId11"/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M4" i="3"/>
  <c r="J3" i="3"/>
  <c r="K3" i="18" a="1"/>
  <c r="K3" i="18" s="1"/>
  <c r="I3" i="18" a="1"/>
  <c r="I3" i="18" s="1"/>
  <c r="P4" i="18"/>
  <c r="P6" i="18" s="1"/>
  <c r="G42" i="3"/>
  <c r="G23" i="3"/>
  <c r="E2" i="3"/>
  <c r="E3" i="3"/>
  <c r="E33" i="3"/>
  <c r="D25" i="17"/>
  <c r="F1" i="5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2" i="3"/>
  <c r="H2" i="3"/>
  <c r="C3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D6" i="2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2" i="3"/>
  <c r="J9" i="2"/>
  <c r="J8" i="2"/>
  <c r="J7" i="2"/>
  <c r="J6" i="2"/>
  <c r="J5" i="2"/>
  <c r="J4" i="2"/>
  <c r="I9" i="2" a="1"/>
  <c r="I9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C7" i="2"/>
  <c r="B7" i="2"/>
  <c r="B5" i="2"/>
  <c r="C5" i="2"/>
  <c r="D5" i="2"/>
  <c r="D7" i="2"/>
  <c r="C6" i="2"/>
  <c r="B6" i="2"/>
  <c r="G5" i="3" l="1"/>
  <c r="J4" i="3"/>
  <c r="G4" i="3"/>
  <c r="G3" i="3"/>
  <c r="C4" i="3"/>
  <c r="J3" i="18" l="1" a="1"/>
  <c r="G14" i="18" s="1"/>
  <c r="F14" i="18" s="1"/>
  <c r="M14" i="18" s="1"/>
  <c r="G23" i="18" l="1"/>
  <c r="F23" i="18" s="1"/>
  <c r="M23" i="18" s="1"/>
  <c r="G18" i="18"/>
  <c r="F18" i="18" s="1"/>
  <c r="M18" i="18" s="1"/>
  <c r="G5" i="18"/>
  <c r="F5" i="18" s="1"/>
  <c r="M5" i="18" s="1"/>
  <c r="G21" i="18"/>
  <c r="F21" i="18" s="1"/>
  <c r="M21" i="18" s="1"/>
  <c r="G27" i="18"/>
  <c r="F27" i="18" s="1"/>
  <c r="M27" i="18" s="1"/>
  <c r="G7" i="18"/>
  <c r="F7" i="18" s="1"/>
  <c r="M7" i="18" s="1"/>
  <c r="G28" i="18"/>
  <c r="F28" i="18" s="1"/>
  <c r="M28" i="18" s="1"/>
  <c r="G9" i="18"/>
  <c r="F9" i="18" s="1"/>
  <c r="M9" i="18" s="1"/>
  <c r="G17" i="18"/>
  <c r="F17" i="18" s="1"/>
  <c r="M17" i="18" s="1"/>
  <c r="G25" i="18"/>
  <c r="F25" i="18" s="1"/>
  <c r="M25" i="18" s="1"/>
  <c r="G8" i="18"/>
  <c r="F8" i="18" s="1"/>
  <c r="M8" i="18" s="1"/>
  <c r="G10" i="18"/>
  <c r="F10" i="18" s="1"/>
  <c r="M10" i="18" s="1"/>
  <c r="G12" i="18"/>
  <c r="F12" i="18" s="1"/>
  <c r="M12" i="18" s="1"/>
  <c r="G13" i="18"/>
  <c r="F13" i="18" s="1"/>
  <c r="M13" i="18" s="1"/>
  <c r="G4" i="18"/>
  <c r="F4" i="18" s="1"/>
  <c r="M4" i="18" s="1"/>
  <c r="G6" i="18"/>
  <c r="F6" i="18" s="1"/>
  <c r="M6" i="18" s="1"/>
  <c r="G22" i="18"/>
  <c r="F22" i="18" s="1"/>
  <c r="M22" i="18" s="1"/>
  <c r="J3" i="18"/>
  <c r="G3" i="18" s="1"/>
  <c r="F3" i="18" s="1"/>
  <c r="M3" i="18" s="1"/>
  <c r="G11" i="18"/>
  <c r="F11" i="18" s="1"/>
  <c r="M11" i="18" s="1"/>
  <c r="G20" i="18"/>
  <c r="F20" i="18" s="1"/>
  <c r="M20" i="18" s="1"/>
  <c r="G26" i="18"/>
  <c r="F26" i="18" s="1"/>
  <c r="M26" i="18" s="1"/>
  <c r="G19" i="18"/>
  <c r="F19" i="18" s="1"/>
  <c r="M19" i="18" s="1"/>
  <c r="G24" i="18"/>
  <c r="F24" i="18" s="1"/>
  <c r="M24" i="18" s="1"/>
  <c r="G15" i="18"/>
  <c r="F15" i="18" s="1"/>
  <c r="M15" i="18" s="1"/>
  <c r="G16" i="18"/>
  <c r="F16" i="18" s="1"/>
  <c r="M16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<sst xmlns="http://schemas.openxmlformats.org/spreadsheetml/2006/main" count="554" uniqueCount="176">
  <si>
    <t>sex</t>
  </si>
  <si>
    <t>age</t>
  </si>
  <si>
    <t>BMI</t>
  </si>
  <si>
    <t>cigsPerDay</t>
  </si>
  <si>
    <t>HYP</t>
  </si>
  <si>
    <t>KEY</t>
  </si>
  <si>
    <t>Age at exam time.</t>
  </si>
  <si>
    <t>number of cigarettes smoked per day (estimated average)</t>
  </si>
  <si>
    <t>Hyp prevalent</t>
  </si>
  <si>
    <t>0 = No; 1 = Yes</t>
  </si>
  <si>
    <t>Body Mass Index calculated as: Weight (kg) / Height(meter-squared)</t>
  </si>
  <si>
    <t>Bpdiagnosis</t>
  </si>
  <si>
    <t xml:space="preserve"> </t>
  </si>
  <si>
    <t>Data Quality Report</t>
  </si>
  <si>
    <t>Variable Name</t>
  </si>
  <si>
    <t>Max Value</t>
  </si>
  <si>
    <t>Min Value</t>
  </si>
  <si>
    <t>Mean/Mode</t>
  </si>
  <si>
    <t>Count</t>
  </si>
  <si>
    <t>Errors (%)</t>
  </si>
  <si>
    <t>Nulls (%)</t>
  </si>
  <si>
    <t>Label</t>
  </si>
  <si>
    <t>Maximum value</t>
  </si>
  <si>
    <t>Minimum value</t>
  </si>
  <si>
    <t>Most frequent or average</t>
  </si>
  <si>
    <t>Number of instances</t>
  </si>
  <si>
    <t>Percentage of errors</t>
  </si>
  <si>
    <t>Percentage of nulls</t>
  </si>
  <si>
    <t>OUTLIERS?</t>
  </si>
  <si>
    <t>Where there any?</t>
  </si>
  <si>
    <t>What did you do with them?</t>
  </si>
  <si>
    <t>NULLS?</t>
  </si>
  <si>
    <t>errors count</t>
  </si>
  <si>
    <t>nulls count</t>
  </si>
  <si>
    <t>BMI of individuals with HYP</t>
  </si>
  <si>
    <t>Sex of individuals with HYP</t>
  </si>
  <si>
    <t>Number of cigsPerDay among individuals with HYP</t>
  </si>
  <si>
    <t>Age of individuals with HYP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</si>
  <si>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</si>
  <si>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</si>
  <si>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</si>
  <si>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</si>
  <si>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</si>
  <si>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</si>
  <si>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</si>
  <si>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</si>
  <si>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</si>
  <si>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</si>
  <si>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</si>
  <si>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</si>
  <si>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</si>
  <si>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</si>
  <si>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</si>
  <si>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</si>
  <si>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</si>
  <si>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</si>
  <si>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</si>
  <si>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</si>
  <si>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</si>
  <si>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</si>
  <si>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</si>
  <si>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</si>
  <si>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</si>
  <si>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</si>
  <si>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</si>
  <si>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</si>
  <si>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</si>
  <si>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</si>
  <si>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</si>
  <si>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</si>
  <si>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</si>
  <si>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</si>
  <si>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</si>
  <si>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</si>
  <si>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</si>
  <si>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age</t>
  </si>
  <si>
    <t>Residuals</t>
  </si>
  <si>
    <t>Blood Pressure, 0 = No; 1 = Yes</t>
  </si>
  <si>
    <t>BPdiag0sis</t>
  </si>
  <si>
    <t>Linear Regression</t>
  </si>
  <si>
    <t>No NULLS</t>
  </si>
  <si>
    <t>Grand Total</t>
  </si>
  <si>
    <t>34-37</t>
  </si>
  <si>
    <t>38-41</t>
  </si>
  <si>
    <t>42-45</t>
  </si>
  <si>
    <t>46-49</t>
  </si>
  <si>
    <t>50-53</t>
  </si>
  <si>
    <t>54-57</t>
  </si>
  <si>
    <t>58-61</t>
  </si>
  <si>
    <t>62-65</t>
  </si>
  <si>
    <t>66-69</t>
  </si>
  <si>
    <t>0-4</t>
  </si>
  <si>
    <t>5-9</t>
  </si>
  <si>
    <t>10-14</t>
  </si>
  <si>
    <t>15-19</t>
  </si>
  <si>
    <t>20-24</t>
  </si>
  <si>
    <t>30-34</t>
  </si>
  <si>
    <t>35-40</t>
  </si>
  <si>
    <t>Average of BMI</t>
  </si>
  <si>
    <t>Average of HYP</t>
  </si>
  <si>
    <t>Average of BPdiag0sis</t>
  </si>
  <si>
    <t>Total Average of BMI</t>
  </si>
  <si>
    <t>Total Average of HYP</t>
  </si>
  <si>
    <t>Age</t>
  </si>
  <si>
    <t>CigsPerDay</t>
  </si>
  <si>
    <t>Bpdiagnosis(NO)</t>
  </si>
  <si>
    <t>Bpdiagnosis(YES)</t>
  </si>
  <si>
    <t>0 = male; 1 = female</t>
  </si>
  <si>
    <t>-&gt; weak positive</t>
  </si>
  <si>
    <t>Data Question</t>
  </si>
  <si>
    <t>Null Hypothesis (Ho)</t>
  </si>
  <si>
    <t>Yes</t>
  </si>
  <si>
    <t>BPdiagNosis</t>
  </si>
  <si>
    <t>No</t>
  </si>
  <si>
    <t>People who smoke a higher number of cigarettes per day tend to have a higher BMI</t>
  </si>
  <si>
    <t>There is no association between the number of cigarettes smoked per day and BMI</t>
  </si>
  <si>
    <t>t-Test: Paired Two Sample for Means</t>
  </si>
  <si>
    <t>Variance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</si>
  <si>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</si>
  <si>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</si>
  <si>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</si>
  <si>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</si>
  <si>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</si>
  <si>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</si>
  <si>
    <t>&lt;0.05</t>
  </si>
  <si>
    <t>BPdiag0sis(dummy)</t>
  </si>
  <si>
    <t>BPdiag0sis(Dummy)</t>
  </si>
  <si>
    <t>Predicted BPdiag0sis(Dummy)</t>
  </si>
  <si>
    <t>Predict</t>
  </si>
  <si>
    <t>Predict(Round up)</t>
  </si>
  <si>
    <t>Accuracy</t>
  </si>
  <si>
    <t>Accurate</t>
  </si>
  <si>
    <t>Inaccurate</t>
  </si>
  <si>
    <t>-&gt; large SE</t>
  </si>
  <si>
    <r>
      <t xml:space="preserve">The p-value is smaller than 0.05, thus </t>
    </r>
    <r>
      <rPr>
        <b/>
        <sz val="12"/>
        <color theme="7" tint="-0.249977111117893"/>
        <rFont val="Aptos Narrow"/>
        <scheme val="minor"/>
      </rPr>
      <t>rejecting the null hypothesis.</t>
    </r>
  </si>
  <si>
    <t>Get P value use TTEST() function</t>
  </si>
  <si>
    <t xml:space="preserve">Prepare the Scatterplot Matrix that illustrate the classes below </t>
  </si>
  <si>
    <t>Numeric variables</t>
  </si>
  <si>
    <t>1. Age</t>
  </si>
  <si>
    <t>2. BMI</t>
  </si>
  <si>
    <t>3. cigsPerDay</t>
  </si>
  <si>
    <t>1. Bpdiagnosis (No)</t>
  </si>
  <si>
    <t>2. Bpdiagnosis (Yes)</t>
  </si>
  <si>
    <t>Remove  it for cleaning  the
 data</t>
  </si>
  <si>
    <t>One outlier in BMI (Value: 39.6) according to the  box plots beside</t>
  </si>
  <si>
    <t>1 OUTLIER REMOVED (BMI)</t>
  </si>
  <si>
    <t>\</t>
  </si>
  <si>
    <t>Female</t>
  </si>
  <si>
    <t>Females with HYP</t>
  </si>
  <si>
    <t>Females (Norm)</t>
  </si>
  <si>
    <t>Males with HYP</t>
  </si>
  <si>
    <t>Males (Norm)</t>
  </si>
  <si>
    <t>Sum of HYP</t>
  </si>
  <si>
    <t>16-20</t>
  </si>
  <si>
    <t>24-28</t>
  </si>
  <si>
    <t>28-32</t>
  </si>
  <si>
    <t>32-36</t>
  </si>
  <si>
    <t>36-40</t>
  </si>
  <si>
    <t>Sum of BPdiagosis</t>
  </si>
  <si>
    <t xml:space="preserve">Bpdiagnosis (No) </t>
  </si>
  <si>
    <t>Descriptive Statistics</t>
  </si>
  <si>
    <t>Scatter Plot Matrix</t>
  </si>
  <si>
    <t>Bpdiagnosis (Yes)</t>
  </si>
  <si>
    <t>Bpdiagnosis(Yes)</t>
  </si>
  <si>
    <t>Bpdiagnosis(No)</t>
  </si>
  <si>
    <t>Male</t>
  </si>
  <si>
    <t>Correlation coefficient matrix</t>
  </si>
  <si>
    <t>TEST (Randomise - 20% of total data)</t>
  </si>
  <si>
    <t>TRAIN (80% of total data)</t>
  </si>
  <si>
    <t>Average BMI</t>
  </si>
  <si>
    <t>All individuals</t>
  </si>
  <si>
    <t>Indivduals with HYP</t>
  </si>
  <si>
    <t>Number of people with HYP</t>
  </si>
  <si>
    <t>Average number of cigsPerDay</t>
  </si>
  <si>
    <t>Individuals with HYP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</si>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</sst>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4"/>
      <color rgb="FF7030A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D0D0D"/>
      <name val="Aptos Narrow"/>
      <scheme val="minor"/>
    </font>
    <font>
      <i/>
      <sz val="12"/>
      <color theme="1"/>
      <name val="Aptos Narrow"/>
      <family val="2"/>
      <scheme val="minor"/>
    </font>
    <font>
      <sz val="14"/>
      <color rgb="FFFFFFFF"/>
      <name val="Monaco"/>
      <family val="2"/>
    </font>
    <font>
      <sz val="12"/>
      <color theme="7" tint="-0.249977111117893"/>
      <name val="Aptos Narrow"/>
      <family val="2"/>
      <scheme val="minor"/>
    </font>
    <font>
      <b/>
      <sz val="12"/>
      <color theme="7" tint="-0.249977111117893"/>
      <name val="Aptos Narrow"/>
      <scheme val="minor"/>
    </font>
    <font>
      <b/>
      <sz val="14"/>
      <color theme="1"/>
      <name val="Aptos Narrow"/>
      <scheme val="minor"/>
    </font>
    <font>
      <b/>
      <sz val="11"/>
      <color rgb="FF000000"/>
      <name val="Calibri"/>
      <family val="2"/>
    </font>
    <font>
      <sz val="16"/>
      <color rgb="FF0D0D0D"/>
      <name val="Arial"/>
      <family val="2"/>
    </font>
    <font>
      <b/>
      <sz val="12"/>
      <color rgb="FF0D0D0D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0" fillId="0" borderId="11" xfId="0" applyFont="1" applyBorder="1" applyAlignment="1">
      <alignment wrapText="1"/>
    </xf>
    <xf numFmtId="0" fontId="21" fillId="0" borderId="11" xfId="0" applyFont="1" applyBorder="1"/>
    <xf numFmtId="0" fontId="21" fillId="0" borderId="11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9" fontId="0" fillId="0" borderId="11" xfId="0" applyNumberFormat="1" applyBorder="1"/>
    <xf numFmtId="0" fontId="21" fillId="0" borderId="0" xfId="0" applyFont="1"/>
    <xf numFmtId="0" fontId="21" fillId="0" borderId="0" xfId="0" applyFont="1" applyAlignment="1">
      <alignment wrapText="1"/>
    </xf>
    <xf numFmtId="0" fontId="22" fillId="0" borderId="0" xfId="0" applyFont="1"/>
    <xf numFmtId="0" fontId="0" fillId="0" borderId="13" xfId="0" applyBorder="1"/>
    <xf numFmtId="0" fontId="24" fillId="0" borderId="14" xfId="0" applyFont="1" applyBorder="1" applyAlignment="1">
      <alignment horizontal="center"/>
    </xf>
    <xf numFmtId="0" fontId="24" fillId="0" borderId="14" xfId="0" applyFont="1" applyBorder="1" applyAlignment="1">
      <alignment horizontal="centerContinuous"/>
    </xf>
    <xf numFmtId="0" fontId="25" fillId="0" borderId="0" xfId="0" applyFont="1"/>
    <xf numFmtId="0" fontId="24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6" fillId="2" borderId="0" xfId="6"/>
    <xf numFmtId="0" fontId="7" fillId="3" borderId="0" xfId="7"/>
    <xf numFmtId="0" fontId="0" fillId="0" borderId="0" xfId="0" applyAlignment="1">
      <alignment horizontal="right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26" fillId="0" borderId="0" xfId="0" quotePrefix="1" applyFont="1"/>
    <xf numFmtId="0" fontId="26" fillId="0" borderId="0" xfId="0" applyFont="1"/>
    <xf numFmtId="0" fontId="0" fillId="0" borderId="12" xfId="0" applyBorder="1" applyAlignment="1">
      <alignment wrapText="1"/>
    </xf>
    <xf numFmtId="0" fontId="22" fillId="0" borderId="0" xfId="0" applyFont="1" applyAlignment="1">
      <alignment horizontal="right"/>
    </xf>
    <xf numFmtId="0" fontId="16" fillId="0" borderId="0" xfId="0" applyFont="1"/>
    <xf numFmtId="0" fontId="28" fillId="0" borderId="0" xfId="0" applyFont="1"/>
    <xf numFmtId="0" fontId="1" fillId="11" borderId="0" xfId="20"/>
    <xf numFmtId="0" fontId="1" fillId="15" borderId="0" xfId="24"/>
    <xf numFmtId="0" fontId="29" fillId="0" borderId="0" xfId="0" applyFont="1" applyAlignment="1">
      <alignment wrapText="1"/>
    </xf>
    <xf numFmtId="0" fontId="30" fillId="0" borderId="0" xfId="0" applyFont="1"/>
    <xf numFmtId="0" fontId="22" fillId="33" borderId="0" xfId="0" applyFont="1" applyFill="1"/>
    <xf numFmtId="9" fontId="22" fillId="33" borderId="0" xfId="42" applyFont="1" applyFill="1"/>
    <xf numFmtId="0" fontId="31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  <alignment horizontal="right" vertical="bottom" textRotation="0" wrapText="0" indent="0" justifyLastLine="0" shrinkToFit="0" readingOrder="0"/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Sex of individuals</a:t>
            </a:r>
            <a:r>
              <a:rPr lang="en-GB" baseline="0"/>
              <a:t> with HYP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98-9047-887E-3DAF88B0AAFE}"/>
              </c:ext>
            </c:extLst>
          </c:dPt>
          <c:dPt>
            <c:idx val="1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F98-9047-887E-3DAF88B0AAFE}"/>
              </c:ext>
            </c:extLst>
          </c:dPt>
          <c:dLbls>
            <c:dLbl>
              <c:idx val="0"/>
              <c:layout>
                <c:manualLayout>
                  <c:x val="-0.1999579030924058"/>
                  <c:y val="8.07047532388575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3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84956439636661"/>
                      <c:h val="0.2313848214178593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FF98-9047-887E-3DAF88B0AAFE}"/>
                </c:ext>
              </c:extLst>
            </c:dLbl>
            <c:dLbl>
              <c:idx val="1"/>
              <c:layout>
                <c:manualLayout>
                  <c:x val="0.21853516300780104"/>
                  <c:y val="-6.97481044036162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Male</a:t>
                    </a:r>
                    <a:r>
                      <a:rPr lang="en-US" baseline="0"/>
                      <a:t>
</a:t>
                    </a:r>
                    <a:fld id="{0DCB8BB4-B158-1E40-89A0-918A443027EF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F98-9047-887E-3DAF88B0AAF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IF!$F$3:$F$4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IF!$G$3:$G$4</c:f>
              <c:numCache>
                <c:formatCode>General</c:formatCode>
                <c:ptCount val="2"/>
                <c:pt idx="0">
                  <c:v>16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8-9047-887E-3DAF88B0AAFE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3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E6E-FC46-84D4-F4B1BA82381C}"/>
              </c:ext>
            </c:extLst>
          </c:dPt>
          <c:dPt>
            <c:idx val="1"/>
            <c:bubble3D val="0"/>
            <c:spPr>
              <a:solidFill>
                <a:schemeClr val="accent3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6E-FC46-84D4-F4B1BA8238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IF!$F$3:$F$4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IF!$F$14:$G$14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FF98-9047-887E-3DAF88B0AAF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Female</a:t>
            </a:r>
            <a:r>
              <a:rPr lang="en-GB" baseline="0"/>
              <a:t>s </a:t>
            </a:r>
            <a:endParaRPr lang="en-GB"/>
          </a:p>
        </c:rich>
      </c:tx>
      <c:layout>
        <c:manualLayout>
          <c:xMode val="edge"/>
          <c:yMode val="edge"/>
          <c:x val="0.39725526244823456"/>
          <c:y val="8.0489074998846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48E-1246-B8E7-A1F334B4400B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48E-1246-B8E7-A1F334B4400B}"/>
              </c:ext>
            </c:extLst>
          </c:dPt>
          <c:dLbls>
            <c:dLbl>
              <c:idx val="0"/>
              <c:layout>
                <c:manualLayout>
                  <c:x val="-0.17057623797623692"/>
                  <c:y val="7.642377814873015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>
                        <a:solidFill>
                          <a:schemeClr val="bg1"/>
                        </a:solidFill>
                      </a:rPr>
                      <a:t>HYP</a:t>
                    </a:r>
                    <a:r>
                      <a:rPr lang="en-US" sz="1100" baseline="0">
                        <a:solidFill>
                          <a:schemeClr val="bg1"/>
                        </a:solidFill>
                      </a:rPr>
                      <a:t>
</a:t>
                    </a:r>
                    <a:fld id="{BE79E0C6-9C1B-D741-9230-434BCCBC0F92}" type="PERCENTAGE">
                      <a:rPr lang="en-US" sz="1100" baseline="0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 sz="1100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48E-1246-B8E7-A1F334B4400B}"/>
                </c:ext>
              </c:extLst>
            </c:dLbl>
            <c:dLbl>
              <c:idx val="1"/>
              <c:layout>
                <c:manualLayout>
                  <c:x val="0.24462999274222644"/>
                  <c:y val="-0.1065990830724010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>
                        <a:solidFill>
                          <a:schemeClr val="bg1"/>
                        </a:solidFill>
                      </a:rPr>
                      <a:t>Normotensive</a:t>
                    </a:r>
                    <a:r>
                      <a:rPr lang="en-US" sz="1100" baseline="0">
                        <a:solidFill>
                          <a:schemeClr val="bg1"/>
                        </a:solidFill>
                      </a:rPr>
                      <a:t>
</a:t>
                    </a:r>
                    <a:fld id="{132F4D3E-DE0B-E342-90F1-A5498A07222E}" type="PERCENTAGE">
                      <a:rPr lang="en-US" sz="1100" baseline="0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 sz="1100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05743736198351"/>
                      <c:h val="0.2056943027748309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48E-1246-B8E7-A1F334B440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IF!$F$22:$G$22</c:f>
              <c:strCache>
                <c:ptCount val="2"/>
                <c:pt idx="0">
                  <c:v>Females with HYP</c:v>
                </c:pt>
                <c:pt idx="1">
                  <c:v>Females (Norm)</c:v>
                </c:pt>
              </c:strCache>
            </c:strRef>
          </c:cat>
          <c:val>
            <c:numRef>
              <c:f>IF!$F$23:$G$23</c:f>
              <c:numCache>
                <c:formatCode>General</c:formatCode>
                <c:ptCount val="2"/>
                <c:pt idx="0">
                  <c:v>16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E-1246-B8E7-A1F334B4400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Males</a:t>
            </a:r>
          </a:p>
        </c:rich>
      </c:tx>
      <c:layout>
        <c:manualLayout>
          <c:xMode val="edge"/>
          <c:yMode val="edge"/>
          <c:x val="0.42582518860791069"/>
          <c:y val="8.0489074998846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70-734E-BA1D-08DBBDD277D6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70-734E-BA1D-08DBBDD277D6}"/>
              </c:ext>
            </c:extLst>
          </c:dPt>
          <c:dLbls>
            <c:dLbl>
              <c:idx val="0"/>
              <c:layout>
                <c:manualLayout>
                  <c:x val="-0.16343375643631788"/>
                  <c:y val="0.1479696225921496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>
                        <a:solidFill>
                          <a:schemeClr val="bg1"/>
                        </a:solidFill>
                      </a:rPr>
                      <a:t>HYP</a:t>
                    </a:r>
                    <a:r>
                      <a:rPr lang="en-US" sz="1100" baseline="0">
                        <a:solidFill>
                          <a:schemeClr val="bg1"/>
                        </a:solidFill>
                      </a:rPr>
                      <a:t>
</a:t>
                    </a:r>
                    <a:fld id="{BE79E0C6-9C1B-D741-9230-434BCCBC0F92}" type="PERCENTAGE">
                      <a:rPr lang="en-US" sz="1100" baseline="0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 sz="1100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F70-734E-BA1D-08DBBDD277D6}"/>
                </c:ext>
              </c:extLst>
            </c:dLbl>
            <c:dLbl>
              <c:idx val="1"/>
              <c:layout>
                <c:manualLayout>
                  <c:x val="0.23748751120230738"/>
                  <c:y val="-0.2362759261260988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>
                        <a:solidFill>
                          <a:schemeClr val="bg1"/>
                        </a:solidFill>
                      </a:rPr>
                      <a:t>Normotensive</a:t>
                    </a:r>
                    <a:r>
                      <a:rPr lang="en-US" sz="1100" baseline="0">
                        <a:solidFill>
                          <a:schemeClr val="bg1"/>
                        </a:solidFill>
                      </a:rPr>
                      <a:t>
</a:t>
                    </a:r>
                    <a:fld id="{132F4D3E-DE0B-E342-90F1-A5498A07222E}" type="PERCENTAGE">
                      <a:rPr lang="en-US" sz="1100" baseline="0">
                        <a:solidFill>
                          <a:schemeClr val="bg1"/>
                        </a:solidFill>
                      </a:rPr>
                      <a:pPr>
                        <a:defRPr sz="1100">
                          <a:solidFill>
                            <a:schemeClr val="bg1"/>
                          </a:solidFill>
                        </a:defRPr>
                      </a:pPr>
                      <a:t>[PERCENTAGE]</a:t>
                    </a:fld>
                    <a:endParaRPr lang="en-US" sz="1100" baseline="0">
                      <a:solidFill>
                        <a:schemeClr val="bg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605743736198351"/>
                      <c:h val="0.2056943027748309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F70-734E-BA1D-08DBBDD277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IF!$F$41:$G$41</c:f>
              <c:strCache>
                <c:ptCount val="2"/>
                <c:pt idx="0">
                  <c:v>Males with HYP</c:v>
                </c:pt>
                <c:pt idx="1">
                  <c:v>Males (Norm)</c:v>
                </c:pt>
              </c:strCache>
            </c:strRef>
          </c:cat>
          <c:val>
            <c:numRef>
              <c:f>IF!$F$42:$G$42</c:f>
              <c:numCache>
                <c:formatCode>General</c:formatCode>
                <c:ptCount val="2"/>
                <c:pt idx="0">
                  <c:v>23</c:v>
                </c:pt>
                <c:pt idx="1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70-734E-BA1D-08DBBDD277D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[BP1_D22127506_HeeyeonYoon.xlsx]Pivot Table!PivotTable3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BMI vs CigsPerDay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Table'!$A$2:$A$9</c:f>
              <c:strCache>
                <c:ptCount val="7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30-34</c:v>
                </c:pt>
                <c:pt idx="6">
                  <c:v>35-40</c:v>
                </c:pt>
              </c:strCache>
            </c:strRef>
          </c:cat>
          <c:val>
            <c:numRef>
              <c:f>'Pivot Table'!$B$2:$B$9</c:f>
              <c:numCache>
                <c:formatCode>General</c:formatCode>
                <c:ptCount val="7"/>
                <c:pt idx="0">
                  <c:v>26.138961038961032</c:v>
                </c:pt>
                <c:pt idx="1">
                  <c:v>23.103999999999999</c:v>
                </c:pt>
                <c:pt idx="2">
                  <c:v>23.126666666666669</c:v>
                </c:pt>
                <c:pt idx="3">
                  <c:v>23.411249999999995</c:v>
                </c:pt>
                <c:pt idx="4">
                  <c:v>23.052916666666675</c:v>
                </c:pt>
                <c:pt idx="5">
                  <c:v>23.539999999999996</c:v>
                </c:pt>
                <c:pt idx="6">
                  <c:v>22.15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49-AC44-AE86-EF8946AD9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722031"/>
        <c:axId val="2144829904"/>
      </c:barChart>
      <c:catAx>
        <c:axId val="448722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00" b="0" i="0" u="none" strike="noStrike" baseline="0">
                    <a:effectLst/>
                  </a:rPr>
                  <a:t>number of cigarettes smoked per day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829904"/>
        <c:crosses val="autoZero"/>
        <c:auto val="1"/>
        <c:lblAlgn val="ctr"/>
        <c:lblOffset val="100"/>
        <c:noMultiLvlLbl val="0"/>
      </c:catAx>
      <c:valAx>
        <c:axId val="21448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of B MI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2203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[BP1_D22127506_HeeyeonYoon.xlsx]Pivot Table!PivotTable4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138123690540855"/>
          <c:y val="5.0297536752845755E-2"/>
          <c:w val="0.70882697492096303"/>
          <c:h val="0.74705703603852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Table'!$B$17</c:f>
              <c:strCache>
                <c:ptCount val="1"/>
                <c:pt idx="0">
                  <c:v>Average of HYP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Table'!$A$18:$A$25</c:f>
              <c:strCache>
                <c:ptCount val="7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30-34</c:v>
                </c:pt>
                <c:pt idx="6">
                  <c:v>35-40</c:v>
                </c:pt>
              </c:strCache>
            </c:strRef>
          </c:cat>
          <c:val>
            <c:numRef>
              <c:f>'Pivot Table'!$B$18:$B$25</c:f>
              <c:numCache>
                <c:formatCode>General</c:formatCode>
                <c:ptCount val="7"/>
                <c:pt idx="0">
                  <c:v>0.36363636363636365</c:v>
                </c:pt>
                <c:pt idx="1">
                  <c:v>0.2</c:v>
                </c:pt>
                <c:pt idx="2">
                  <c:v>0</c:v>
                </c:pt>
                <c:pt idx="3">
                  <c:v>0.375</c:v>
                </c:pt>
                <c:pt idx="4">
                  <c:v>0.16666666666666666</c:v>
                </c:pt>
                <c:pt idx="5">
                  <c:v>0.2857142857142857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7-6343-A7D4-3DDD40A1B903}"/>
            </c:ext>
          </c:extLst>
        </c:ser>
        <c:ser>
          <c:idx val="1"/>
          <c:order val="1"/>
          <c:tx>
            <c:strRef>
              <c:f>'Pivot Table'!$C$17</c:f>
              <c:strCache>
                <c:ptCount val="1"/>
                <c:pt idx="0">
                  <c:v>Average of BPdiag0sis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Table'!$A$18:$A$25</c:f>
              <c:strCache>
                <c:ptCount val="7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30-34</c:v>
                </c:pt>
                <c:pt idx="6">
                  <c:v>35-40</c:v>
                </c:pt>
              </c:strCache>
            </c:strRef>
          </c:cat>
          <c:val>
            <c:numRef>
              <c:f>'Pivot Table'!$C$18:$C$25</c:f>
              <c:numCache>
                <c:formatCode>General</c:formatCode>
                <c:ptCount val="7"/>
                <c:pt idx="0">
                  <c:v>0.79220779220779225</c:v>
                </c:pt>
                <c:pt idx="1">
                  <c:v>0.5</c:v>
                </c:pt>
                <c:pt idx="2">
                  <c:v>0</c:v>
                </c:pt>
                <c:pt idx="3">
                  <c:v>0.625</c:v>
                </c:pt>
                <c:pt idx="4">
                  <c:v>0.70833333333333337</c:v>
                </c:pt>
                <c:pt idx="5">
                  <c:v>0.5714285714285714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7-6343-A7D4-3DDD40A1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180047"/>
        <c:axId val="20424703"/>
      </c:barChart>
      <c:catAx>
        <c:axId val="216180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number of cigarettes smoked per day </a:t>
                </a:r>
                <a:endParaRPr lang="en-GB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23716819027693128"/>
              <c:y val="0.887142574393401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703"/>
        <c:crosses val="autoZero"/>
        <c:auto val="1"/>
        <c:lblAlgn val="ctr"/>
        <c:lblOffset val="100"/>
        <c:noMultiLvlLbl val="0"/>
      </c:catAx>
      <c:valAx>
        <c:axId val="2042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18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230427605122748"/>
          <c:y val="0.29974130384679815"/>
          <c:w val="0.14244932924551335"/>
          <c:h val="0.2720650289183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[BP1_D22127506_HeeyeonYoon.xlsx]Pivot Table!PivotTable2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2709344891234443E-2"/>
          <c:y val="6.0185185185185182E-2"/>
          <c:w val="0.87096701291567935"/>
          <c:h val="0.76704505686789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Table'!$K$1</c:f>
              <c:strCache>
                <c:ptCount val="1"/>
                <c:pt idx="0">
                  <c:v>Sum of HYP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Table'!$J$2:$J$8</c:f>
              <c:strCache>
                <c:ptCount val="6"/>
                <c:pt idx="0">
                  <c:v>16-20</c:v>
                </c:pt>
                <c:pt idx="1">
                  <c:v>20-24</c:v>
                </c:pt>
                <c:pt idx="2">
                  <c:v>24-28</c:v>
                </c:pt>
                <c:pt idx="3">
                  <c:v>28-32</c:v>
                </c:pt>
                <c:pt idx="4">
                  <c:v>32-36</c:v>
                </c:pt>
                <c:pt idx="5">
                  <c:v>36-40</c:v>
                </c:pt>
              </c:strCache>
            </c:strRef>
          </c:cat>
          <c:val>
            <c:numRef>
              <c:f>'Pivot Table'!$K$2:$K$8</c:f>
              <c:numCache>
                <c:formatCode>General</c:formatCode>
                <c:ptCount val="6"/>
                <c:pt idx="0">
                  <c:v>0</c:v>
                </c:pt>
                <c:pt idx="1">
                  <c:v>11</c:v>
                </c:pt>
                <c:pt idx="2">
                  <c:v>14</c:v>
                </c:pt>
                <c:pt idx="3">
                  <c:v>8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9-974B-806A-0C7642272862}"/>
            </c:ext>
          </c:extLst>
        </c:ser>
        <c:ser>
          <c:idx val="1"/>
          <c:order val="1"/>
          <c:tx>
            <c:strRef>
              <c:f>'Pivot Table'!$L$1</c:f>
              <c:strCache>
                <c:ptCount val="1"/>
                <c:pt idx="0">
                  <c:v>Sum of BPdiagosis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Table'!$J$2:$J$8</c:f>
              <c:strCache>
                <c:ptCount val="6"/>
                <c:pt idx="0">
                  <c:v>16-20</c:v>
                </c:pt>
                <c:pt idx="1">
                  <c:v>20-24</c:v>
                </c:pt>
                <c:pt idx="2">
                  <c:v>24-28</c:v>
                </c:pt>
                <c:pt idx="3">
                  <c:v>28-32</c:v>
                </c:pt>
                <c:pt idx="4">
                  <c:v>32-36</c:v>
                </c:pt>
                <c:pt idx="5">
                  <c:v>36-40</c:v>
                </c:pt>
              </c:strCache>
            </c:strRef>
          </c:cat>
          <c:val>
            <c:numRef>
              <c:f>'Pivot Table'!$L$2:$L$8</c:f>
              <c:numCache>
                <c:formatCode>General</c:formatCode>
                <c:ptCount val="6"/>
                <c:pt idx="0">
                  <c:v>5</c:v>
                </c:pt>
                <c:pt idx="1">
                  <c:v>29</c:v>
                </c:pt>
                <c:pt idx="2">
                  <c:v>29</c:v>
                </c:pt>
                <c:pt idx="3">
                  <c:v>20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F9-974B-806A-0C76422728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9865471"/>
        <c:axId val="932519487"/>
      </c:barChart>
      <c:catAx>
        <c:axId val="909865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of 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19487"/>
        <c:crosses val="autoZero"/>
        <c:auto val="1"/>
        <c:lblAlgn val="ctr"/>
        <c:lblOffset val="100"/>
        <c:noMultiLvlLbl val="0"/>
      </c:catAx>
      <c:valAx>
        <c:axId val="93251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65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53165984829766"/>
          <c:y val="0.10995297462817148"/>
          <c:w val="0.25961674111619837"/>
          <c:h val="0.12268627879848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 vs</a:t>
            </a:r>
            <a:r>
              <a:rPr lang="en-GB" baseline="0"/>
              <a:t> BMI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8745017983862"/>
          <c:y val="0.19076666342633097"/>
          <c:w val="0.64936376008554486"/>
          <c:h val="0.58125870840219052"/>
        </c:manualLayout>
      </c:layout>
      <c:scatterChart>
        <c:scatterStyle val="lineMarker"/>
        <c:varyColors val="0"/>
        <c:ser>
          <c:idx val="0"/>
          <c:order val="0"/>
          <c:tx>
            <c:v>Bpdiagnosis(No)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'Comparative Analysis'!$C$2:$C$39</c:f>
              <c:numCache>
                <c:formatCode>General</c:formatCode>
                <c:ptCount val="38"/>
                <c:pt idx="0">
                  <c:v>49</c:v>
                </c:pt>
                <c:pt idx="1">
                  <c:v>42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40</c:v>
                </c:pt>
                <c:pt idx="6">
                  <c:v>41</c:v>
                </c:pt>
                <c:pt idx="7">
                  <c:v>34</c:v>
                </c:pt>
                <c:pt idx="8">
                  <c:v>42</c:v>
                </c:pt>
                <c:pt idx="9">
                  <c:v>40</c:v>
                </c:pt>
                <c:pt idx="10">
                  <c:v>52</c:v>
                </c:pt>
                <c:pt idx="11">
                  <c:v>38</c:v>
                </c:pt>
                <c:pt idx="12">
                  <c:v>60</c:v>
                </c:pt>
                <c:pt idx="13">
                  <c:v>40</c:v>
                </c:pt>
                <c:pt idx="14">
                  <c:v>36</c:v>
                </c:pt>
                <c:pt idx="15">
                  <c:v>44</c:v>
                </c:pt>
                <c:pt idx="16">
                  <c:v>56</c:v>
                </c:pt>
                <c:pt idx="17">
                  <c:v>42</c:v>
                </c:pt>
                <c:pt idx="18">
                  <c:v>38</c:v>
                </c:pt>
                <c:pt idx="19">
                  <c:v>36</c:v>
                </c:pt>
                <c:pt idx="20">
                  <c:v>46</c:v>
                </c:pt>
                <c:pt idx="21">
                  <c:v>43</c:v>
                </c:pt>
                <c:pt idx="22">
                  <c:v>47</c:v>
                </c:pt>
                <c:pt idx="23">
                  <c:v>47</c:v>
                </c:pt>
                <c:pt idx="24">
                  <c:v>54</c:v>
                </c:pt>
                <c:pt idx="25">
                  <c:v>39</c:v>
                </c:pt>
                <c:pt idx="26">
                  <c:v>54</c:v>
                </c:pt>
                <c:pt idx="27">
                  <c:v>46</c:v>
                </c:pt>
                <c:pt idx="28">
                  <c:v>44</c:v>
                </c:pt>
                <c:pt idx="29">
                  <c:v>39</c:v>
                </c:pt>
                <c:pt idx="30">
                  <c:v>37</c:v>
                </c:pt>
                <c:pt idx="31">
                  <c:v>63</c:v>
                </c:pt>
                <c:pt idx="32">
                  <c:v>46</c:v>
                </c:pt>
                <c:pt idx="33">
                  <c:v>41</c:v>
                </c:pt>
                <c:pt idx="34">
                  <c:v>39</c:v>
                </c:pt>
                <c:pt idx="35">
                  <c:v>43</c:v>
                </c:pt>
                <c:pt idx="36">
                  <c:v>52</c:v>
                </c:pt>
                <c:pt idx="37">
                  <c:v>38</c:v>
                </c:pt>
              </c:numCache>
            </c:numRef>
          </c:xVal>
          <c:yVal>
            <c:numRef>
              <c:f>'Comparative Analysis'!$D$2:$D$39</c:f>
              <c:numCache>
                <c:formatCode>General</c:formatCode>
                <c:ptCount val="38"/>
                <c:pt idx="0">
                  <c:v>20.68</c:v>
                </c:pt>
                <c:pt idx="1">
                  <c:v>24.23</c:v>
                </c:pt>
                <c:pt idx="2">
                  <c:v>19.64</c:v>
                </c:pt>
                <c:pt idx="3">
                  <c:v>21.68</c:v>
                </c:pt>
                <c:pt idx="4">
                  <c:v>24.5</c:v>
                </c:pt>
                <c:pt idx="5">
                  <c:v>23.65</c:v>
                </c:pt>
                <c:pt idx="6">
                  <c:v>23.47</c:v>
                </c:pt>
                <c:pt idx="7">
                  <c:v>20.81</c:v>
                </c:pt>
                <c:pt idx="8">
                  <c:v>21.59</c:v>
                </c:pt>
                <c:pt idx="9">
                  <c:v>20.99</c:v>
                </c:pt>
                <c:pt idx="10">
                  <c:v>23.51</c:v>
                </c:pt>
                <c:pt idx="11">
                  <c:v>21.8</c:v>
                </c:pt>
                <c:pt idx="12">
                  <c:v>26.59</c:v>
                </c:pt>
                <c:pt idx="13">
                  <c:v>16.690000000000001</c:v>
                </c:pt>
                <c:pt idx="14">
                  <c:v>26.13</c:v>
                </c:pt>
                <c:pt idx="15">
                  <c:v>22.16</c:v>
                </c:pt>
                <c:pt idx="16">
                  <c:v>23.17</c:v>
                </c:pt>
                <c:pt idx="17">
                  <c:v>19.27</c:v>
                </c:pt>
                <c:pt idx="18">
                  <c:v>23.88</c:v>
                </c:pt>
                <c:pt idx="19">
                  <c:v>26.03</c:v>
                </c:pt>
                <c:pt idx="20">
                  <c:v>23.38</c:v>
                </c:pt>
                <c:pt idx="21">
                  <c:v>22.36</c:v>
                </c:pt>
                <c:pt idx="22">
                  <c:v>20.13</c:v>
                </c:pt>
                <c:pt idx="23">
                  <c:v>21.66</c:v>
                </c:pt>
                <c:pt idx="24">
                  <c:v>19.63</c:v>
                </c:pt>
                <c:pt idx="25">
                  <c:v>22.35</c:v>
                </c:pt>
                <c:pt idx="26">
                  <c:v>17.61</c:v>
                </c:pt>
                <c:pt idx="27">
                  <c:v>19.98</c:v>
                </c:pt>
                <c:pt idx="28">
                  <c:v>21.16</c:v>
                </c:pt>
                <c:pt idx="29">
                  <c:v>22.54</c:v>
                </c:pt>
                <c:pt idx="30">
                  <c:v>28.41</c:v>
                </c:pt>
                <c:pt idx="31">
                  <c:v>22.15</c:v>
                </c:pt>
                <c:pt idx="32">
                  <c:v>20.350000000000001</c:v>
                </c:pt>
                <c:pt idx="33">
                  <c:v>23.54</c:v>
                </c:pt>
                <c:pt idx="34">
                  <c:v>28.73</c:v>
                </c:pt>
                <c:pt idx="35">
                  <c:v>26.87</c:v>
                </c:pt>
                <c:pt idx="36">
                  <c:v>21.48</c:v>
                </c:pt>
                <c:pt idx="37">
                  <c:v>23.47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A-E042-9978-DF0A09E4ADD0}"/>
            </c:ext>
          </c:extLst>
        </c:ser>
        <c:ser>
          <c:idx val="1"/>
          <c:order val="1"/>
          <c:tx>
            <c:v>Bpdiagnosis(Yes)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'Comparative Analysis'!$C$40:$C$131</c:f>
              <c:numCache>
                <c:formatCode>General</c:formatCode>
                <c:ptCount val="92"/>
                <c:pt idx="0">
                  <c:v>38</c:v>
                </c:pt>
                <c:pt idx="1">
                  <c:v>49</c:v>
                </c:pt>
                <c:pt idx="2">
                  <c:v>37</c:v>
                </c:pt>
                <c:pt idx="3">
                  <c:v>48</c:v>
                </c:pt>
                <c:pt idx="4">
                  <c:v>45</c:v>
                </c:pt>
                <c:pt idx="5">
                  <c:v>42</c:v>
                </c:pt>
                <c:pt idx="6">
                  <c:v>47</c:v>
                </c:pt>
                <c:pt idx="7">
                  <c:v>37</c:v>
                </c:pt>
                <c:pt idx="8">
                  <c:v>63</c:v>
                </c:pt>
                <c:pt idx="9">
                  <c:v>46</c:v>
                </c:pt>
                <c:pt idx="10">
                  <c:v>49</c:v>
                </c:pt>
                <c:pt idx="11">
                  <c:v>41</c:v>
                </c:pt>
                <c:pt idx="12">
                  <c:v>38</c:v>
                </c:pt>
                <c:pt idx="13">
                  <c:v>42</c:v>
                </c:pt>
                <c:pt idx="14">
                  <c:v>41</c:v>
                </c:pt>
                <c:pt idx="15">
                  <c:v>39</c:v>
                </c:pt>
                <c:pt idx="16">
                  <c:v>43</c:v>
                </c:pt>
                <c:pt idx="17">
                  <c:v>40</c:v>
                </c:pt>
                <c:pt idx="18">
                  <c:v>41</c:v>
                </c:pt>
                <c:pt idx="19">
                  <c:v>40</c:v>
                </c:pt>
                <c:pt idx="20">
                  <c:v>46</c:v>
                </c:pt>
                <c:pt idx="21">
                  <c:v>57</c:v>
                </c:pt>
                <c:pt idx="22">
                  <c:v>55</c:v>
                </c:pt>
                <c:pt idx="23">
                  <c:v>58</c:v>
                </c:pt>
                <c:pt idx="24">
                  <c:v>45</c:v>
                </c:pt>
                <c:pt idx="25">
                  <c:v>51</c:v>
                </c:pt>
                <c:pt idx="26">
                  <c:v>57</c:v>
                </c:pt>
                <c:pt idx="27">
                  <c:v>64</c:v>
                </c:pt>
                <c:pt idx="28">
                  <c:v>52</c:v>
                </c:pt>
                <c:pt idx="29">
                  <c:v>47</c:v>
                </c:pt>
                <c:pt idx="30">
                  <c:v>39</c:v>
                </c:pt>
                <c:pt idx="31">
                  <c:v>39</c:v>
                </c:pt>
                <c:pt idx="32">
                  <c:v>50</c:v>
                </c:pt>
                <c:pt idx="33">
                  <c:v>50</c:v>
                </c:pt>
                <c:pt idx="34">
                  <c:v>47</c:v>
                </c:pt>
                <c:pt idx="35">
                  <c:v>46</c:v>
                </c:pt>
                <c:pt idx="36">
                  <c:v>60</c:v>
                </c:pt>
                <c:pt idx="37">
                  <c:v>43</c:v>
                </c:pt>
                <c:pt idx="38">
                  <c:v>52</c:v>
                </c:pt>
                <c:pt idx="39">
                  <c:v>50</c:v>
                </c:pt>
                <c:pt idx="40">
                  <c:v>58</c:v>
                </c:pt>
                <c:pt idx="41">
                  <c:v>60</c:v>
                </c:pt>
                <c:pt idx="42">
                  <c:v>56</c:v>
                </c:pt>
                <c:pt idx="43">
                  <c:v>44</c:v>
                </c:pt>
                <c:pt idx="44">
                  <c:v>57</c:v>
                </c:pt>
                <c:pt idx="45">
                  <c:v>55</c:v>
                </c:pt>
                <c:pt idx="46">
                  <c:v>49</c:v>
                </c:pt>
                <c:pt idx="47">
                  <c:v>63</c:v>
                </c:pt>
                <c:pt idx="48">
                  <c:v>65</c:v>
                </c:pt>
                <c:pt idx="49">
                  <c:v>49</c:v>
                </c:pt>
                <c:pt idx="50">
                  <c:v>59</c:v>
                </c:pt>
                <c:pt idx="51">
                  <c:v>50</c:v>
                </c:pt>
                <c:pt idx="52">
                  <c:v>38</c:v>
                </c:pt>
                <c:pt idx="53">
                  <c:v>60</c:v>
                </c:pt>
                <c:pt idx="54">
                  <c:v>53</c:v>
                </c:pt>
                <c:pt idx="55">
                  <c:v>60</c:v>
                </c:pt>
                <c:pt idx="56">
                  <c:v>64</c:v>
                </c:pt>
                <c:pt idx="57">
                  <c:v>64</c:v>
                </c:pt>
                <c:pt idx="58">
                  <c:v>54</c:v>
                </c:pt>
                <c:pt idx="59">
                  <c:v>49</c:v>
                </c:pt>
                <c:pt idx="60">
                  <c:v>62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39</c:v>
                </c:pt>
                <c:pt idx="65">
                  <c:v>41</c:v>
                </c:pt>
                <c:pt idx="66">
                  <c:v>61</c:v>
                </c:pt>
                <c:pt idx="67">
                  <c:v>61</c:v>
                </c:pt>
                <c:pt idx="68">
                  <c:v>59</c:v>
                </c:pt>
                <c:pt idx="69">
                  <c:v>56</c:v>
                </c:pt>
                <c:pt idx="70">
                  <c:v>41</c:v>
                </c:pt>
                <c:pt idx="71">
                  <c:v>45</c:v>
                </c:pt>
                <c:pt idx="72">
                  <c:v>42</c:v>
                </c:pt>
                <c:pt idx="73">
                  <c:v>63</c:v>
                </c:pt>
                <c:pt idx="74">
                  <c:v>44</c:v>
                </c:pt>
                <c:pt idx="75">
                  <c:v>63</c:v>
                </c:pt>
                <c:pt idx="76">
                  <c:v>67</c:v>
                </c:pt>
                <c:pt idx="77">
                  <c:v>40</c:v>
                </c:pt>
                <c:pt idx="78">
                  <c:v>51</c:v>
                </c:pt>
                <c:pt idx="79">
                  <c:v>54</c:v>
                </c:pt>
                <c:pt idx="80">
                  <c:v>63</c:v>
                </c:pt>
                <c:pt idx="81">
                  <c:v>63</c:v>
                </c:pt>
                <c:pt idx="82">
                  <c:v>65</c:v>
                </c:pt>
                <c:pt idx="83">
                  <c:v>43</c:v>
                </c:pt>
                <c:pt idx="84">
                  <c:v>61</c:v>
                </c:pt>
                <c:pt idx="85">
                  <c:v>60</c:v>
                </c:pt>
                <c:pt idx="86">
                  <c:v>52</c:v>
                </c:pt>
                <c:pt idx="87">
                  <c:v>66</c:v>
                </c:pt>
                <c:pt idx="88">
                  <c:v>62</c:v>
                </c:pt>
                <c:pt idx="89">
                  <c:v>62</c:v>
                </c:pt>
                <c:pt idx="90">
                  <c:v>53</c:v>
                </c:pt>
                <c:pt idx="91">
                  <c:v>60</c:v>
                </c:pt>
              </c:numCache>
            </c:numRef>
          </c:xVal>
          <c:yVal>
            <c:numRef>
              <c:f>'Comparative Analysis'!$D$40:$D$131</c:f>
              <c:numCache>
                <c:formatCode>General</c:formatCode>
                <c:ptCount val="92"/>
                <c:pt idx="0">
                  <c:v>30.24</c:v>
                </c:pt>
                <c:pt idx="1">
                  <c:v>21.42</c:v>
                </c:pt>
                <c:pt idx="2">
                  <c:v>33.29</c:v>
                </c:pt>
                <c:pt idx="3">
                  <c:v>31.67</c:v>
                </c:pt>
                <c:pt idx="4">
                  <c:v>22.02</c:v>
                </c:pt>
                <c:pt idx="5">
                  <c:v>21.93</c:v>
                </c:pt>
                <c:pt idx="6">
                  <c:v>20.27</c:v>
                </c:pt>
                <c:pt idx="7">
                  <c:v>23.09</c:v>
                </c:pt>
                <c:pt idx="8">
                  <c:v>24.3</c:v>
                </c:pt>
                <c:pt idx="9">
                  <c:v>28.73</c:v>
                </c:pt>
                <c:pt idx="10">
                  <c:v>29.07</c:v>
                </c:pt>
                <c:pt idx="11">
                  <c:v>23.28</c:v>
                </c:pt>
                <c:pt idx="12">
                  <c:v>23.24</c:v>
                </c:pt>
                <c:pt idx="13">
                  <c:v>24.56</c:v>
                </c:pt>
                <c:pt idx="14">
                  <c:v>18.86</c:v>
                </c:pt>
                <c:pt idx="15">
                  <c:v>29.23</c:v>
                </c:pt>
                <c:pt idx="16">
                  <c:v>29.89</c:v>
                </c:pt>
                <c:pt idx="17">
                  <c:v>27.91</c:v>
                </c:pt>
                <c:pt idx="18">
                  <c:v>31.31</c:v>
                </c:pt>
                <c:pt idx="19">
                  <c:v>20.68</c:v>
                </c:pt>
                <c:pt idx="20">
                  <c:v>22.89</c:v>
                </c:pt>
                <c:pt idx="21">
                  <c:v>18.64</c:v>
                </c:pt>
                <c:pt idx="22">
                  <c:v>26.27</c:v>
                </c:pt>
                <c:pt idx="23">
                  <c:v>30.08</c:v>
                </c:pt>
                <c:pt idx="24">
                  <c:v>23.87</c:v>
                </c:pt>
                <c:pt idx="25">
                  <c:v>24.16</c:v>
                </c:pt>
                <c:pt idx="26">
                  <c:v>24.88</c:v>
                </c:pt>
                <c:pt idx="27">
                  <c:v>22.89</c:v>
                </c:pt>
                <c:pt idx="28">
                  <c:v>24.29</c:v>
                </c:pt>
                <c:pt idx="29">
                  <c:v>22.35</c:v>
                </c:pt>
                <c:pt idx="30">
                  <c:v>30.36</c:v>
                </c:pt>
                <c:pt idx="31">
                  <c:v>20.56</c:v>
                </c:pt>
                <c:pt idx="32">
                  <c:v>18.989999999999998</c:v>
                </c:pt>
                <c:pt idx="33">
                  <c:v>26.39</c:v>
                </c:pt>
                <c:pt idx="34">
                  <c:v>19.66</c:v>
                </c:pt>
                <c:pt idx="35">
                  <c:v>23.1</c:v>
                </c:pt>
                <c:pt idx="36">
                  <c:v>30.36</c:v>
                </c:pt>
                <c:pt idx="37">
                  <c:v>27.64</c:v>
                </c:pt>
                <c:pt idx="38">
                  <c:v>25.11</c:v>
                </c:pt>
                <c:pt idx="39">
                  <c:v>22.91</c:v>
                </c:pt>
                <c:pt idx="40">
                  <c:v>22.54</c:v>
                </c:pt>
                <c:pt idx="41">
                  <c:v>27.49</c:v>
                </c:pt>
                <c:pt idx="42">
                  <c:v>30.78</c:v>
                </c:pt>
                <c:pt idx="43">
                  <c:v>23.29</c:v>
                </c:pt>
                <c:pt idx="44">
                  <c:v>26.24</c:v>
                </c:pt>
                <c:pt idx="45">
                  <c:v>20.56</c:v>
                </c:pt>
                <c:pt idx="46">
                  <c:v>21.6</c:v>
                </c:pt>
                <c:pt idx="47">
                  <c:v>33.11</c:v>
                </c:pt>
                <c:pt idx="48">
                  <c:v>28.38</c:v>
                </c:pt>
                <c:pt idx="49">
                  <c:v>25.94</c:v>
                </c:pt>
                <c:pt idx="50">
                  <c:v>34.549999999999997</c:v>
                </c:pt>
                <c:pt idx="51">
                  <c:v>22.18</c:v>
                </c:pt>
                <c:pt idx="52">
                  <c:v>21.35</c:v>
                </c:pt>
                <c:pt idx="53">
                  <c:v>25.23</c:v>
                </c:pt>
                <c:pt idx="54">
                  <c:v>39.6</c:v>
                </c:pt>
                <c:pt idx="55">
                  <c:v>32.53</c:v>
                </c:pt>
                <c:pt idx="56">
                  <c:v>25.81</c:v>
                </c:pt>
                <c:pt idx="57">
                  <c:v>25.16</c:v>
                </c:pt>
                <c:pt idx="58">
                  <c:v>23.81</c:v>
                </c:pt>
                <c:pt idx="59">
                  <c:v>23.1</c:v>
                </c:pt>
                <c:pt idx="60">
                  <c:v>28.27</c:v>
                </c:pt>
                <c:pt idx="61">
                  <c:v>27.42</c:v>
                </c:pt>
                <c:pt idx="62">
                  <c:v>34.17</c:v>
                </c:pt>
                <c:pt idx="63">
                  <c:v>25.09</c:v>
                </c:pt>
                <c:pt idx="64">
                  <c:v>24.12</c:v>
                </c:pt>
                <c:pt idx="65">
                  <c:v>18.21</c:v>
                </c:pt>
                <c:pt idx="66">
                  <c:v>22.73</c:v>
                </c:pt>
                <c:pt idx="67">
                  <c:v>28.58</c:v>
                </c:pt>
                <c:pt idx="68">
                  <c:v>20.77</c:v>
                </c:pt>
                <c:pt idx="69">
                  <c:v>25.68</c:v>
                </c:pt>
                <c:pt idx="70">
                  <c:v>33.799999999999997</c:v>
                </c:pt>
                <c:pt idx="71">
                  <c:v>25.92</c:v>
                </c:pt>
                <c:pt idx="72">
                  <c:v>28.93</c:v>
                </c:pt>
                <c:pt idx="73">
                  <c:v>28.6</c:v>
                </c:pt>
                <c:pt idx="74">
                  <c:v>24.04</c:v>
                </c:pt>
                <c:pt idx="75">
                  <c:v>27.1</c:v>
                </c:pt>
                <c:pt idx="76">
                  <c:v>24.25</c:v>
                </c:pt>
                <c:pt idx="77">
                  <c:v>25.45</c:v>
                </c:pt>
                <c:pt idx="78">
                  <c:v>23.63</c:v>
                </c:pt>
                <c:pt idx="79">
                  <c:v>26.89</c:v>
                </c:pt>
                <c:pt idx="80">
                  <c:v>29.35</c:v>
                </c:pt>
                <c:pt idx="81">
                  <c:v>23.62</c:v>
                </c:pt>
                <c:pt idx="82">
                  <c:v>30.47</c:v>
                </c:pt>
                <c:pt idx="83">
                  <c:v>30.3</c:v>
                </c:pt>
                <c:pt idx="84">
                  <c:v>32.799999999999997</c:v>
                </c:pt>
                <c:pt idx="85">
                  <c:v>25.45</c:v>
                </c:pt>
                <c:pt idx="86">
                  <c:v>27.01</c:v>
                </c:pt>
                <c:pt idx="87">
                  <c:v>20.49</c:v>
                </c:pt>
                <c:pt idx="88">
                  <c:v>29.64</c:v>
                </c:pt>
                <c:pt idx="89">
                  <c:v>32.19</c:v>
                </c:pt>
                <c:pt idx="90">
                  <c:v>21.51</c:v>
                </c:pt>
                <c:pt idx="91">
                  <c:v>24.22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EA-E042-9978-DF0A09E4A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97279"/>
        <c:axId val="1587216847"/>
      </c:scatterChart>
      <c:valAx>
        <c:axId val="184279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6847"/>
        <c:crosses val="autoZero"/>
        <c:crossBetween val="midCat"/>
      </c:valAx>
      <c:valAx>
        <c:axId val="15872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797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89812384563042"/>
          <c:y val="0.30538786818314378"/>
          <c:w val="0.17258335763585109"/>
          <c:h val="0.3330773468131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BMI vs</a:t>
            </a:r>
            <a:r>
              <a:rPr lang="en-GB" baseline="0"/>
              <a:t> CigsPerDay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8745017983862"/>
          <c:y val="0.19076666342633097"/>
          <c:w val="0.64936376008554486"/>
          <c:h val="0.58125870840219052"/>
        </c:manualLayout>
      </c:layout>
      <c:scatterChart>
        <c:scatterStyle val="lineMarker"/>
        <c:varyColors val="0"/>
        <c:ser>
          <c:idx val="0"/>
          <c:order val="0"/>
          <c:tx>
            <c:v>Bpdiagnosis(No)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'Comparative Analysis'!$D$2:$D$39</c:f>
              <c:numCache>
                <c:formatCode>General</c:formatCode>
                <c:ptCount val="38"/>
                <c:pt idx="0">
                  <c:v>20.68</c:v>
                </c:pt>
                <c:pt idx="1">
                  <c:v>24.23</c:v>
                </c:pt>
                <c:pt idx="2">
                  <c:v>19.64</c:v>
                </c:pt>
                <c:pt idx="3">
                  <c:v>21.68</c:v>
                </c:pt>
                <c:pt idx="4">
                  <c:v>24.5</c:v>
                </c:pt>
                <c:pt idx="5">
                  <c:v>23.65</c:v>
                </c:pt>
                <c:pt idx="6">
                  <c:v>23.47</c:v>
                </c:pt>
                <c:pt idx="7">
                  <c:v>20.81</c:v>
                </c:pt>
                <c:pt idx="8">
                  <c:v>21.59</c:v>
                </c:pt>
                <c:pt idx="9">
                  <c:v>20.99</c:v>
                </c:pt>
                <c:pt idx="10">
                  <c:v>23.51</c:v>
                </c:pt>
                <c:pt idx="11">
                  <c:v>21.8</c:v>
                </c:pt>
                <c:pt idx="12">
                  <c:v>26.59</c:v>
                </c:pt>
                <c:pt idx="13">
                  <c:v>16.690000000000001</c:v>
                </c:pt>
                <c:pt idx="14">
                  <c:v>26.13</c:v>
                </c:pt>
                <c:pt idx="15">
                  <c:v>22.16</c:v>
                </c:pt>
                <c:pt idx="16">
                  <c:v>23.17</c:v>
                </c:pt>
                <c:pt idx="17">
                  <c:v>19.27</c:v>
                </c:pt>
                <c:pt idx="18">
                  <c:v>23.88</c:v>
                </c:pt>
                <c:pt idx="19">
                  <c:v>26.03</c:v>
                </c:pt>
                <c:pt idx="20">
                  <c:v>23.38</c:v>
                </c:pt>
                <c:pt idx="21">
                  <c:v>22.36</c:v>
                </c:pt>
                <c:pt idx="22">
                  <c:v>20.13</c:v>
                </c:pt>
                <c:pt idx="23">
                  <c:v>21.66</c:v>
                </c:pt>
                <c:pt idx="24">
                  <c:v>19.63</c:v>
                </c:pt>
                <c:pt idx="25">
                  <c:v>22.35</c:v>
                </c:pt>
                <c:pt idx="26">
                  <c:v>17.61</c:v>
                </c:pt>
                <c:pt idx="27">
                  <c:v>19.98</c:v>
                </c:pt>
                <c:pt idx="28">
                  <c:v>21.16</c:v>
                </c:pt>
                <c:pt idx="29">
                  <c:v>22.54</c:v>
                </c:pt>
                <c:pt idx="30">
                  <c:v>28.41</c:v>
                </c:pt>
                <c:pt idx="31">
                  <c:v>22.15</c:v>
                </c:pt>
                <c:pt idx="32">
                  <c:v>20.350000000000001</c:v>
                </c:pt>
                <c:pt idx="33">
                  <c:v>23.54</c:v>
                </c:pt>
                <c:pt idx="34">
                  <c:v>28.73</c:v>
                </c:pt>
                <c:pt idx="35">
                  <c:v>26.87</c:v>
                </c:pt>
                <c:pt idx="36">
                  <c:v>21.48</c:v>
                </c:pt>
                <c:pt idx="37">
                  <c:v>23.47</c:v>
                </c:pt>
              </c:numCache>
            </c:numRef>
          </c:xVal>
          <c:yVal>
            <c:numRef>
              <c:f>'Comparative Analysis'!$E$2:$E$39</c:f>
              <c:numCache>
                <c:formatCode>General</c:formatCode>
                <c:ptCount val="38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30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18</c:v>
                </c:pt>
                <c:pt idx="17">
                  <c:v>7</c:v>
                </c:pt>
                <c:pt idx="18">
                  <c:v>15</c:v>
                </c:pt>
                <c:pt idx="19">
                  <c:v>0</c:v>
                </c:pt>
                <c:pt idx="20">
                  <c:v>20</c:v>
                </c:pt>
                <c:pt idx="21">
                  <c:v>0</c:v>
                </c:pt>
                <c:pt idx="22">
                  <c:v>20</c:v>
                </c:pt>
                <c:pt idx="23">
                  <c:v>15</c:v>
                </c:pt>
                <c:pt idx="24">
                  <c:v>0</c:v>
                </c:pt>
                <c:pt idx="25">
                  <c:v>9</c:v>
                </c:pt>
                <c:pt idx="26">
                  <c:v>9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30</c:v>
                </c:pt>
                <c:pt idx="31">
                  <c:v>40</c:v>
                </c:pt>
                <c:pt idx="32">
                  <c:v>10</c:v>
                </c:pt>
                <c:pt idx="33">
                  <c:v>5</c:v>
                </c:pt>
                <c:pt idx="34">
                  <c:v>3</c:v>
                </c:pt>
                <c:pt idx="35">
                  <c:v>10</c:v>
                </c:pt>
                <c:pt idx="36">
                  <c:v>20</c:v>
                </c:pt>
                <c:pt idx="3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7-3247-B700-346338BDD63A}"/>
            </c:ext>
          </c:extLst>
        </c:ser>
        <c:ser>
          <c:idx val="1"/>
          <c:order val="1"/>
          <c:tx>
            <c:v>Bpdiagnosis(Yes)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'Comparative Analysis'!$D$40:$D$131</c:f>
              <c:numCache>
                <c:formatCode>General</c:formatCode>
                <c:ptCount val="92"/>
                <c:pt idx="0">
                  <c:v>30.24</c:v>
                </c:pt>
                <c:pt idx="1">
                  <c:v>21.42</c:v>
                </c:pt>
                <c:pt idx="2">
                  <c:v>33.29</c:v>
                </c:pt>
                <c:pt idx="3">
                  <c:v>31.67</c:v>
                </c:pt>
                <c:pt idx="4">
                  <c:v>22.02</c:v>
                </c:pt>
                <c:pt idx="5">
                  <c:v>21.93</c:v>
                </c:pt>
                <c:pt idx="6">
                  <c:v>20.27</c:v>
                </c:pt>
                <c:pt idx="7">
                  <c:v>23.09</c:v>
                </c:pt>
                <c:pt idx="8">
                  <c:v>24.3</c:v>
                </c:pt>
                <c:pt idx="9">
                  <c:v>28.73</c:v>
                </c:pt>
                <c:pt idx="10">
                  <c:v>29.07</c:v>
                </c:pt>
                <c:pt idx="11">
                  <c:v>23.28</c:v>
                </c:pt>
                <c:pt idx="12">
                  <c:v>23.24</c:v>
                </c:pt>
                <c:pt idx="13">
                  <c:v>24.56</c:v>
                </c:pt>
                <c:pt idx="14">
                  <c:v>18.86</c:v>
                </c:pt>
                <c:pt idx="15">
                  <c:v>29.23</c:v>
                </c:pt>
                <c:pt idx="16">
                  <c:v>29.89</c:v>
                </c:pt>
                <c:pt idx="17">
                  <c:v>27.91</c:v>
                </c:pt>
                <c:pt idx="18">
                  <c:v>31.31</c:v>
                </c:pt>
                <c:pt idx="19">
                  <c:v>20.68</c:v>
                </c:pt>
                <c:pt idx="20">
                  <c:v>22.89</c:v>
                </c:pt>
                <c:pt idx="21">
                  <c:v>18.64</c:v>
                </c:pt>
                <c:pt idx="22">
                  <c:v>26.27</c:v>
                </c:pt>
                <c:pt idx="23">
                  <c:v>30.08</c:v>
                </c:pt>
                <c:pt idx="24">
                  <c:v>23.87</c:v>
                </c:pt>
                <c:pt idx="25">
                  <c:v>24.16</c:v>
                </c:pt>
                <c:pt idx="26">
                  <c:v>24.88</c:v>
                </c:pt>
                <c:pt idx="27">
                  <c:v>22.89</c:v>
                </c:pt>
                <c:pt idx="28">
                  <c:v>24.29</c:v>
                </c:pt>
                <c:pt idx="29">
                  <c:v>22.35</c:v>
                </c:pt>
                <c:pt idx="30">
                  <c:v>30.36</c:v>
                </c:pt>
                <c:pt idx="31">
                  <c:v>20.56</c:v>
                </c:pt>
                <c:pt idx="32">
                  <c:v>18.989999999999998</c:v>
                </c:pt>
                <c:pt idx="33">
                  <c:v>26.39</c:v>
                </c:pt>
                <c:pt idx="34">
                  <c:v>19.66</c:v>
                </c:pt>
                <c:pt idx="35">
                  <c:v>23.1</c:v>
                </c:pt>
                <c:pt idx="36">
                  <c:v>30.36</c:v>
                </c:pt>
                <c:pt idx="37">
                  <c:v>27.64</c:v>
                </c:pt>
                <c:pt idx="38">
                  <c:v>25.11</c:v>
                </c:pt>
                <c:pt idx="39">
                  <c:v>22.91</c:v>
                </c:pt>
                <c:pt idx="40">
                  <c:v>22.54</c:v>
                </c:pt>
                <c:pt idx="41">
                  <c:v>27.49</c:v>
                </c:pt>
                <c:pt idx="42">
                  <c:v>30.78</c:v>
                </c:pt>
                <c:pt idx="43">
                  <c:v>23.29</c:v>
                </c:pt>
                <c:pt idx="44">
                  <c:v>26.24</c:v>
                </c:pt>
                <c:pt idx="45">
                  <c:v>20.56</c:v>
                </c:pt>
                <c:pt idx="46">
                  <c:v>21.6</c:v>
                </c:pt>
                <c:pt idx="47">
                  <c:v>33.11</c:v>
                </c:pt>
                <c:pt idx="48">
                  <c:v>28.38</c:v>
                </c:pt>
                <c:pt idx="49">
                  <c:v>25.94</c:v>
                </c:pt>
                <c:pt idx="50">
                  <c:v>34.549999999999997</c:v>
                </c:pt>
                <c:pt idx="51">
                  <c:v>22.18</c:v>
                </c:pt>
                <c:pt idx="52">
                  <c:v>21.35</c:v>
                </c:pt>
                <c:pt idx="53">
                  <c:v>25.23</c:v>
                </c:pt>
                <c:pt idx="54">
                  <c:v>39.6</c:v>
                </c:pt>
                <c:pt idx="55">
                  <c:v>32.53</c:v>
                </c:pt>
                <c:pt idx="56">
                  <c:v>25.81</c:v>
                </c:pt>
                <c:pt idx="57">
                  <c:v>25.16</c:v>
                </c:pt>
                <c:pt idx="58">
                  <c:v>23.81</c:v>
                </c:pt>
                <c:pt idx="59">
                  <c:v>23.1</c:v>
                </c:pt>
                <c:pt idx="60">
                  <c:v>28.27</c:v>
                </c:pt>
                <c:pt idx="61">
                  <c:v>27.42</c:v>
                </c:pt>
                <c:pt idx="62">
                  <c:v>34.17</c:v>
                </c:pt>
                <c:pt idx="63">
                  <c:v>25.09</c:v>
                </c:pt>
                <c:pt idx="64">
                  <c:v>24.12</c:v>
                </c:pt>
                <c:pt idx="65">
                  <c:v>18.21</c:v>
                </c:pt>
                <c:pt idx="66">
                  <c:v>22.73</c:v>
                </c:pt>
                <c:pt idx="67">
                  <c:v>28.58</c:v>
                </c:pt>
                <c:pt idx="68">
                  <c:v>20.77</c:v>
                </c:pt>
                <c:pt idx="69">
                  <c:v>25.68</c:v>
                </c:pt>
                <c:pt idx="70">
                  <c:v>33.799999999999997</c:v>
                </c:pt>
                <c:pt idx="71">
                  <c:v>25.92</c:v>
                </c:pt>
                <c:pt idx="72">
                  <c:v>28.93</c:v>
                </c:pt>
                <c:pt idx="73">
                  <c:v>28.6</c:v>
                </c:pt>
                <c:pt idx="74">
                  <c:v>24.04</c:v>
                </c:pt>
                <c:pt idx="75">
                  <c:v>27.1</c:v>
                </c:pt>
                <c:pt idx="76">
                  <c:v>24.25</c:v>
                </c:pt>
                <c:pt idx="77">
                  <c:v>25.45</c:v>
                </c:pt>
                <c:pt idx="78">
                  <c:v>23.63</c:v>
                </c:pt>
                <c:pt idx="79">
                  <c:v>26.89</c:v>
                </c:pt>
                <c:pt idx="80">
                  <c:v>29.35</c:v>
                </c:pt>
                <c:pt idx="81">
                  <c:v>23.62</c:v>
                </c:pt>
                <c:pt idx="82">
                  <c:v>30.47</c:v>
                </c:pt>
                <c:pt idx="83">
                  <c:v>30.3</c:v>
                </c:pt>
                <c:pt idx="84">
                  <c:v>32.799999999999997</c:v>
                </c:pt>
                <c:pt idx="85">
                  <c:v>25.45</c:v>
                </c:pt>
                <c:pt idx="86">
                  <c:v>27.01</c:v>
                </c:pt>
                <c:pt idx="87">
                  <c:v>20.49</c:v>
                </c:pt>
                <c:pt idx="88">
                  <c:v>29.64</c:v>
                </c:pt>
                <c:pt idx="89">
                  <c:v>32.19</c:v>
                </c:pt>
                <c:pt idx="90">
                  <c:v>21.51</c:v>
                </c:pt>
                <c:pt idx="91">
                  <c:v>24.22</c:v>
                </c:pt>
              </c:numCache>
            </c:numRef>
          </c:xVal>
          <c:yVal>
            <c:numRef>
              <c:f>'Comparative Analysis'!$E$40:$E$131</c:f>
              <c:numCache>
                <c:formatCode>General</c:formatCode>
                <c:ptCount val="92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15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30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0</c:v>
                </c:pt>
                <c:pt idx="31">
                  <c:v>20</c:v>
                </c:pt>
                <c:pt idx="32">
                  <c:v>30</c:v>
                </c:pt>
                <c:pt idx="33">
                  <c:v>0</c:v>
                </c:pt>
                <c:pt idx="34">
                  <c:v>20</c:v>
                </c:pt>
                <c:pt idx="35">
                  <c:v>23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20</c:v>
                </c:pt>
                <c:pt idx="41">
                  <c:v>0</c:v>
                </c:pt>
                <c:pt idx="42">
                  <c:v>5</c:v>
                </c:pt>
                <c:pt idx="43">
                  <c:v>15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20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18</c:v>
                </c:pt>
                <c:pt idx="62">
                  <c:v>0</c:v>
                </c:pt>
                <c:pt idx="63">
                  <c:v>0</c:v>
                </c:pt>
                <c:pt idx="64">
                  <c:v>30</c:v>
                </c:pt>
                <c:pt idx="65">
                  <c:v>20</c:v>
                </c:pt>
                <c:pt idx="66">
                  <c:v>5</c:v>
                </c:pt>
                <c:pt idx="67">
                  <c:v>30</c:v>
                </c:pt>
                <c:pt idx="68">
                  <c:v>0</c:v>
                </c:pt>
                <c:pt idx="69">
                  <c:v>1</c:v>
                </c:pt>
                <c:pt idx="70">
                  <c:v>20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0</c:v>
                </c:pt>
                <c:pt idx="77">
                  <c:v>20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3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67-3247-B700-346338BDD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97279"/>
        <c:axId val="1587216847"/>
      </c:scatterChart>
      <c:valAx>
        <c:axId val="184279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6847"/>
        <c:crosses val="autoZero"/>
        <c:crossBetween val="midCat"/>
      </c:valAx>
      <c:valAx>
        <c:axId val="15872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CigsPerDay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797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89812384563042"/>
          <c:y val="0.30538786818314378"/>
          <c:w val="0.17258335763585109"/>
          <c:h val="0.3330773468131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BMI vs</a:t>
            </a:r>
            <a:r>
              <a:rPr lang="en-GB" baseline="0"/>
              <a:t> CigsPerDay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8745017983862"/>
          <c:y val="0.19076666342633097"/>
          <c:w val="0.64936376008554486"/>
          <c:h val="0.58125870840219052"/>
        </c:manualLayout>
      </c:layout>
      <c:scatterChart>
        <c:scatterStyle val="lineMarker"/>
        <c:varyColors val="0"/>
        <c:ser>
          <c:idx val="0"/>
          <c:order val="0"/>
          <c:tx>
            <c:v>Bpdiagnosis(No)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'Comparative Analysis'!$D$2:$D$39</c:f>
              <c:numCache>
                <c:formatCode>General</c:formatCode>
                <c:ptCount val="38"/>
                <c:pt idx="0">
                  <c:v>20.68</c:v>
                </c:pt>
                <c:pt idx="1">
                  <c:v>24.23</c:v>
                </c:pt>
                <c:pt idx="2">
                  <c:v>19.64</c:v>
                </c:pt>
                <c:pt idx="3">
                  <c:v>21.68</c:v>
                </c:pt>
                <c:pt idx="4">
                  <c:v>24.5</c:v>
                </c:pt>
                <c:pt idx="5">
                  <c:v>23.65</c:v>
                </c:pt>
                <c:pt idx="6">
                  <c:v>23.47</c:v>
                </c:pt>
                <c:pt idx="7">
                  <c:v>20.81</c:v>
                </c:pt>
                <c:pt idx="8">
                  <c:v>21.59</c:v>
                </c:pt>
                <c:pt idx="9">
                  <c:v>20.99</c:v>
                </c:pt>
                <c:pt idx="10">
                  <c:v>23.51</c:v>
                </c:pt>
                <c:pt idx="11">
                  <c:v>21.8</c:v>
                </c:pt>
                <c:pt idx="12">
                  <c:v>26.59</c:v>
                </c:pt>
                <c:pt idx="13">
                  <c:v>16.690000000000001</c:v>
                </c:pt>
                <c:pt idx="14">
                  <c:v>26.13</c:v>
                </c:pt>
                <c:pt idx="15">
                  <c:v>22.16</c:v>
                </c:pt>
                <c:pt idx="16">
                  <c:v>23.17</c:v>
                </c:pt>
                <c:pt idx="17">
                  <c:v>19.27</c:v>
                </c:pt>
                <c:pt idx="18">
                  <c:v>23.88</c:v>
                </c:pt>
                <c:pt idx="19">
                  <c:v>26.03</c:v>
                </c:pt>
                <c:pt idx="20">
                  <c:v>23.38</c:v>
                </c:pt>
                <c:pt idx="21">
                  <c:v>22.36</c:v>
                </c:pt>
                <c:pt idx="22">
                  <c:v>20.13</c:v>
                </c:pt>
                <c:pt idx="23">
                  <c:v>21.66</c:v>
                </c:pt>
                <c:pt idx="24">
                  <c:v>19.63</c:v>
                </c:pt>
                <c:pt idx="25">
                  <c:v>22.35</c:v>
                </c:pt>
                <c:pt idx="26">
                  <c:v>17.61</c:v>
                </c:pt>
                <c:pt idx="27">
                  <c:v>19.98</c:v>
                </c:pt>
                <c:pt idx="28">
                  <c:v>21.16</c:v>
                </c:pt>
                <c:pt idx="29">
                  <c:v>22.54</c:v>
                </c:pt>
                <c:pt idx="30">
                  <c:v>28.41</c:v>
                </c:pt>
                <c:pt idx="31">
                  <c:v>22.15</c:v>
                </c:pt>
                <c:pt idx="32">
                  <c:v>20.350000000000001</c:v>
                </c:pt>
                <c:pt idx="33">
                  <c:v>23.54</c:v>
                </c:pt>
                <c:pt idx="34">
                  <c:v>28.73</c:v>
                </c:pt>
                <c:pt idx="35">
                  <c:v>26.87</c:v>
                </c:pt>
                <c:pt idx="36">
                  <c:v>21.48</c:v>
                </c:pt>
                <c:pt idx="37">
                  <c:v>23.47</c:v>
                </c:pt>
              </c:numCache>
            </c:numRef>
          </c:xVal>
          <c:yVal>
            <c:numRef>
              <c:f>'Comparative Analysis'!$E$2:$E$39</c:f>
              <c:numCache>
                <c:formatCode>General</c:formatCode>
                <c:ptCount val="38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30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18</c:v>
                </c:pt>
                <c:pt idx="17">
                  <c:v>7</c:v>
                </c:pt>
                <c:pt idx="18">
                  <c:v>15</c:v>
                </c:pt>
                <c:pt idx="19">
                  <c:v>0</c:v>
                </c:pt>
                <c:pt idx="20">
                  <c:v>20</c:v>
                </c:pt>
                <c:pt idx="21">
                  <c:v>0</c:v>
                </c:pt>
                <c:pt idx="22">
                  <c:v>20</c:v>
                </c:pt>
                <c:pt idx="23">
                  <c:v>15</c:v>
                </c:pt>
                <c:pt idx="24">
                  <c:v>0</c:v>
                </c:pt>
                <c:pt idx="25">
                  <c:v>9</c:v>
                </c:pt>
                <c:pt idx="26">
                  <c:v>9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30</c:v>
                </c:pt>
                <c:pt idx="31">
                  <c:v>40</c:v>
                </c:pt>
                <c:pt idx="32">
                  <c:v>10</c:v>
                </c:pt>
                <c:pt idx="33">
                  <c:v>5</c:v>
                </c:pt>
                <c:pt idx="34">
                  <c:v>3</c:v>
                </c:pt>
                <c:pt idx="35">
                  <c:v>10</c:v>
                </c:pt>
                <c:pt idx="36">
                  <c:v>20</c:v>
                </c:pt>
                <c:pt idx="3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5-0943-A0BC-F08AD4617CB3}"/>
            </c:ext>
          </c:extLst>
        </c:ser>
        <c:ser>
          <c:idx val="1"/>
          <c:order val="1"/>
          <c:tx>
            <c:v>Bpdiagnosis(Yes)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'Comparative Analysis'!$D$40:$D$131</c:f>
              <c:numCache>
                <c:formatCode>General</c:formatCode>
                <c:ptCount val="92"/>
                <c:pt idx="0">
                  <c:v>30.24</c:v>
                </c:pt>
                <c:pt idx="1">
                  <c:v>21.42</c:v>
                </c:pt>
                <c:pt idx="2">
                  <c:v>33.29</c:v>
                </c:pt>
                <c:pt idx="3">
                  <c:v>31.67</c:v>
                </c:pt>
                <c:pt idx="4">
                  <c:v>22.02</c:v>
                </c:pt>
                <c:pt idx="5">
                  <c:v>21.93</c:v>
                </c:pt>
                <c:pt idx="6">
                  <c:v>20.27</c:v>
                </c:pt>
                <c:pt idx="7">
                  <c:v>23.09</c:v>
                </c:pt>
                <c:pt idx="8">
                  <c:v>24.3</c:v>
                </c:pt>
                <c:pt idx="9">
                  <c:v>28.73</c:v>
                </c:pt>
                <c:pt idx="10">
                  <c:v>29.07</c:v>
                </c:pt>
                <c:pt idx="11">
                  <c:v>23.28</c:v>
                </c:pt>
                <c:pt idx="12">
                  <c:v>23.24</c:v>
                </c:pt>
                <c:pt idx="13">
                  <c:v>24.56</c:v>
                </c:pt>
                <c:pt idx="14">
                  <c:v>18.86</c:v>
                </c:pt>
                <c:pt idx="15">
                  <c:v>29.23</c:v>
                </c:pt>
                <c:pt idx="16">
                  <c:v>29.89</c:v>
                </c:pt>
                <c:pt idx="17">
                  <c:v>27.91</c:v>
                </c:pt>
                <c:pt idx="18">
                  <c:v>31.31</c:v>
                </c:pt>
                <c:pt idx="19">
                  <c:v>20.68</c:v>
                </c:pt>
                <c:pt idx="20">
                  <c:v>22.89</c:v>
                </c:pt>
                <c:pt idx="21">
                  <c:v>18.64</c:v>
                </c:pt>
                <c:pt idx="22">
                  <c:v>26.27</c:v>
                </c:pt>
                <c:pt idx="23">
                  <c:v>30.08</c:v>
                </c:pt>
                <c:pt idx="24">
                  <c:v>23.87</c:v>
                </c:pt>
                <c:pt idx="25">
                  <c:v>24.16</c:v>
                </c:pt>
                <c:pt idx="26">
                  <c:v>24.88</c:v>
                </c:pt>
                <c:pt idx="27">
                  <c:v>22.89</c:v>
                </c:pt>
                <c:pt idx="28">
                  <c:v>24.29</c:v>
                </c:pt>
                <c:pt idx="29">
                  <c:v>22.35</c:v>
                </c:pt>
                <c:pt idx="30">
                  <c:v>30.36</c:v>
                </c:pt>
                <c:pt idx="31">
                  <c:v>20.56</c:v>
                </c:pt>
                <c:pt idx="32">
                  <c:v>18.989999999999998</c:v>
                </c:pt>
                <c:pt idx="33">
                  <c:v>26.39</c:v>
                </c:pt>
                <c:pt idx="34">
                  <c:v>19.66</c:v>
                </c:pt>
                <c:pt idx="35">
                  <c:v>23.1</c:v>
                </c:pt>
                <c:pt idx="36">
                  <c:v>30.36</c:v>
                </c:pt>
                <c:pt idx="37">
                  <c:v>27.64</c:v>
                </c:pt>
                <c:pt idx="38">
                  <c:v>25.11</c:v>
                </c:pt>
                <c:pt idx="39">
                  <c:v>22.91</c:v>
                </c:pt>
                <c:pt idx="40">
                  <c:v>22.54</c:v>
                </c:pt>
                <c:pt idx="41">
                  <c:v>27.49</c:v>
                </c:pt>
                <c:pt idx="42">
                  <c:v>30.78</c:v>
                </c:pt>
                <c:pt idx="43">
                  <c:v>23.29</c:v>
                </c:pt>
                <c:pt idx="44">
                  <c:v>26.24</c:v>
                </c:pt>
                <c:pt idx="45">
                  <c:v>20.56</c:v>
                </c:pt>
                <c:pt idx="46">
                  <c:v>21.6</c:v>
                </c:pt>
                <c:pt idx="47">
                  <c:v>33.11</c:v>
                </c:pt>
                <c:pt idx="48">
                  <c:v>28.38</c:v>
                </c:pt>
                <c:pt idx="49">
                  <c:v>25.94</c:v>
                </c:pt>
                <c:pt idx="50">
                  <c:v>34.549999999999997</c:v>
                </c:pt>
                <c:pt idx="51">
                  <c:v>22.18</c:v>
                </c:pt>
                <c:pt idx="52">
                  <c:v>21.35</c:v>
                </c:pt>
                <c:pt idx="53">
                  <c:v>25.23</c:v>
                </c:pt>
                <c:pt idx="54">
                  <c:v>39.6</c:v>
                </c:pt>
                <c:pt idx="55">
                  <c:v>32.53</c:v>
                </c:pt>
                <c:pt idx="56">
                  <c:v>25.81</c:v>
                </c:pt>
                <c:pt idx="57">
                  <c:v>25.16</c:v>
                </c:pt>
                <c:pt idx="58">
                  <c:v>23.81</c:v>
                </c:pt>
                <c:pt idx="59">
                  <c:v>23.1</c:v>
                </c:pt>
                <c:pt idx="60">
                  <c:v>28.27</c:v>
                </c:pt>
                <c:pt idx="61">
                  <c:v>27.42</c:v>
                </c:pt>
                <c:pt idx="62">
                  <c:v>34.17</c:v>
                </c:pt>
                <c:pt idx="63">
                  <c:v>25.09</c:v>
                </c:pt>
                <c:pt idx="64">
                  <c:v>24.12</c:v>
                </c:pt>
                <c:pt idx="65">
                  <c:v>18.21</c:v>
                </c:pt>
                <c:pt idx="66">
                  <c:v>22.73</c:v>
                </c:pt>
                <c:pt idx="67">
                  <c:v>28.58</c:v>
                </c:pt>
                <c:pt idx="68">
                  <c:v>20.77</c:v>
                </c:pt>
                <c:pt idx="69">
                  <c:v>25.68</c:v>
                </c:pt>
                <c:pt idx="70">
                  <c:v>33.799999999999997</c:v>
                </c:pt>
                <c:pt idx="71">
                  <c:v>25.92</c:v>
                </c:pt>
                <c:pt idx="72">
                  <c:v>28.93</c:v>
                </c:pt>
                <c:pt idx="73">
                  <c:v>28.6</c:v>
                </c:pt>
                <c:pt idx="74">
                  <c:v>24.04</c:v>
                </c:pt>
                <c:pt idx="75">
                  <c:v>27.1</c:v>
                </c:pt>
                <c:pt idx="76">
                  <c:v>24.25</c:v>
                </c:pt>
                <c:pt idx="77">
                  <c:v>25.45</c:v>
                </c:pt>
                <c:pt idx="78">
                  <c:v>23.63</c:v>
                </c:pt>
                <c:pt idx="79">
                  <c:v>26.89</c:v>
                </c:pt>
                <c:pt idx="80">
                  <c:v>29.35</c:v>
                </c:pt>
                <c:pt idx="81">
                  <c:v>23.62</c:v>
                </c:pt>
                <c:pt idx="82">
                  <c:v>30.47</c:v>
                </c:pt>
                <c:pt idx="83">
                  <c:v>30.3</c:v>
                </c:pt>
                <c:pt idx="84">
                  <c:v>32.799999999999997</c:v>
                </c:pt>
                <c:pt idx="85">
                  <c:v>25.45</c:v>
                </c:pt>
                <c:pt idx="86">
                  <c:v>27.01</c:v>
                </c:pt>
                <c:pt idx="87">
                  <c:v>20.49</c:v>
                </c:pt>
                <c:pt idx="88">
                  <c:v>29.64</c:v>
                </c:pt>
                <c:pt idx="89">
                  <c:v>32.19</c:v>
                </c:pt>
                <c:pt idx="90">
                  <c:v>21.51</c:v>
                </c:pt>
                <c:pt idx="91">
                  <c:v>24.22</c:v>
                </c:pt>
              </c:numCache>
            </c:numRef>
          </c:xVal>
          <c:yVal>
            <c:numRef>
              <c:f>'Comparative Analysis'!$E$40:$E$131</c:f>
              <c:numCache>
                <c:formatCode>General</c:formatCode>
                <c:ptCount val="92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15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30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0</c:v>
                </c:pt>
                <c:pt idx="31">
                  <c:v>20</c:v>
                </c:pt>
                <c:pt idx="32">
                  <c:v>30</c:v>
                </c:pt>
                <c:pt idx="33">
                  <c:v>0</c:v>
                </c:pt>
                <c:pt idx="34">
                  <c:v>20</c:v>
                </c:pt>
                <c:pt idx="35">
                  <c:v>23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20</c:v>
                </c:pt>
                <c:pt idx="41">
                  <c:v>0</c:v>
                </c:pt>
                <c:pt idx="42">
                  <c:v>5</c:v>
                </c:pt>
                <c:pt idx="43">
                  <c:v>15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20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18</c:v>
                </c:pt>
                <c:pt idx="62">
                  <c:v>0</c:v>
                </c:pt>
                <c:pt idx="63">
                  <c:v>0</c:v>
                </c:pt>
                <c:pt idx="64">
                  <c:v>30</c:v>
                </c:pt>
                <c:pt idx="65">
                  <c:v>20</c:v>
                </c:pt>
                <c:pt idx="66">
                  <c:v>5</c:v>
                </c:pt>
                <c:pt idx="67">
                  <c:v>30</c:v>
                </c:pt>
                <c:pt idx="68">
                  <c:v>0</c:v>
                </c:pt>
                <c:pt idx="69">
                  <c:v>1</c:v>
                </c:pt>
                <c:pt idx="70">
                  <c:v>20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0</c:v>
                </c:pt>
                <c:pt idx="77">
                  <c:v>20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3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55-0943-A0BC-F08AD4617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97279"/>
        <c:axId val="1587216847"/>
      </c:scatterChart>
      <c:valAx>
        <c:axId val="184279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6847"/>
        <c:crosses val="autoZero"/>
        <c:crossBetween val="midCat"/>
      </c:valAx>
      <c:valAx>
        <c:axId val="15872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CigsPerDay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797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89812384563042"/>
          <c:y val="0.30538786818314378"/>
          <c:w val="0.17258335763585109"/>
          <c:h val="0.3330773468131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 vs</a:t>
            </a:r>
            <a:r>
              <a:rPr lang="en-GB" baseline="0"/>
              <a:t> CigsPerDay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8745017983862"/>
          <c:y val="0.19076666342633097"/>
          <c:w val="0.64936376008554486"/>
          <c:h val="0.58125870840219052"/>
        </c:manualLayout>
      </c:layout>
      <c:scatterChart>
        <c:scatterStyle val="lineMarker"/>
        <c:varyColors val="0"/>
        <c:ser>
          <c:idx val="0"/>
          <c:order val="0"/>
          <c:tx>
            <c:v>Bpdiagnosis(No)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'Comparative Analysis'!$C$2:$C$39</c:f>
              <c:numCache>
                <c:formatCode>General</c:formatCode>
                <c:ptCount val="38"/>
                <c:pt idx="0">
                  <c:v>49</c:v>
                </c:pt>
                <c:pt idx="1">
                  <c:v>42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40</c:v>
                </c:pt>
                <c:pt idx="6">
                  <c:v>41</c:v>
                </c:pt>
                <c:pt idx="7">
                  <c:v>34</c:v>
                </c:pt>
                <c:pt idx="8">
                  <c:v>42</c:v>
                </c:pt>
                <c:pt idx="9">
                  <c:v>40</c:v>
                </c:pt>
                <c:pt idx="10">
                  <c:v>52</c:v>
                </c:pt>
                <c:pt idx="11">
                  <c:v>38</c:v>
                </c:pt>
                <c:pt idx="12">
                  <c:v>60</c:v>
                </c:pt>
                <c:pt idx="13">
                  <c:v>40</c:v>
                </c:pt>
                <c:pt idx="14">
                  <c:v>36</c:v>
                </c:pt>
                <c:pt idx="15">
                  <c:v>44</c:v>
                </c:pt>
                <c:pt idx="16">
                  <c:v>56</c:v>
                </c:pt>
                <c:pt idx="17">
                  <c:v>42</c:v>
                </c:pt>
                <c:pt idx="18">
                  <c:v>38</c:v>
                </c:pt>
                <c:pt idx="19">
                  <c:v>36</c:v>
                </c:pt>
                <c:pt idx="20">
                  <c:v>46</c:v>
                </c:pt>
                <c:pt idx="21">
                  <c:v>43</c:v>
                </c:pt>
                <c:pt idx="22">
                  <c:v>47</c:v>
                </c:pt>
                <c:pt idx="23">
                  <c:v>47</c:v>
                </c:pt>
                <c:pt idx="24">
                  <c:v>54</c:v>
                </c:pt>
                <c:pt idx="25">
                  <c:v>39</c:v>
                </c:pt>
                <c:pt idx="26">
                  <c:v>54</c:v>
                </c:pt>
                <c:pt idx="27">
                  <c:v>46</c:v>
                </c:pt>
                <c:pt idx="28">
                  <c:v>44</c:v>
                </c:pt>
                <c:pt idx="29">
                  <c:v>39</c:v>
                </c:pt>
                <c:pt idx="30">
                  <c:v>37</c:v>
                </c:pt>
                <c:pt idx="31">
                  <c:v>63</c:v>
                </c:pt>
                <c:pt idx="32">
                  <c:v>46</c:v>
                </c:pt>
                <c:pt idx="33">
                  <c:v>41</c:v>
                </c:pt>
                <c:pt idx="34">
                  <c:v>39</c:v>
                </c:pt>
                <c:pt idx="35">
                  <c:v>43</c:v>
                </c:pt>
                <c:pt idx="36">
                  <c:v>52</c:v>
                </c:pt>
                <c:pt idx="37">
                  <c:v>38</c:v>
                </c:pt>
              </c:numCache>
            </c:numRef>
          </c:xVal>
          <c:yVal>
            <c:numRef>
              <c:f>'Comparative Analysis'!$E$2:$E$39</c:f>
              <c:numCache>
                <c:formatCode>General</c:formatCode>
                <c:ptCount val="38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30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18</c:v>
                </c:pt>
                <c:pt idx="17">
                  <c:v>7</c:v>
                </c:pt>
                <c:pt idx="18">
                  <c:v>15</c:v>
                </c:pt>
                <c:pt idx="19">
                  <c:v>0</c:v>
                </c:pt>
                <c:pt idx="20">
                  <c:v>20</c:v>
                </c:pt>
                <c:pt idx="21">
                  <c:v>0</c:v>
                </c:pt>
                <c:pt idx="22">
                  <c:v>20</c:v>
                </c:pt>
                <c:pt idx="23">
                  <c:v>15</c:v>
                </c:pt>
                <c:pt idx="24">
                  <c:v>0</c:v>
                </c:pt>
                <c:pt idx="25">
                  <c:v>9</c:v>
                </c:pt>
                <c:pt idx="26">
                  <c:v>9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30</c:v>
                </c:pt>
                <c:pt idx="31">
                  <c:v>40</c:v>
                </c:pt>
                <c:pt idx="32">
                  <c:v>10</c:v>
                </c:pt>
                <c:pt idx="33">
                  <c:v>5</c:v>
                </c:pt>
                <c:pt idx="34">
                  <c:v>3</c:v>
                </c:pt>
                <c:pt idx="35">
                  <c:v>10</c:v>
                </c:pt>
                <c:pt idx="36">
                  <c:v>20</c:v>
                </c:pt>
                <c:pt idx="3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C4-204C-98F3-808087C90F1A}"/>
            </c:ext>
          </c:extLst>
        </c:ser>
        <c:ser>
          <c:idx val="1"/>
          <c:order val="1"/>
          <c:tx>
            <c:v>Bpdiagnosis(Yes)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'Comparative Analysis'!$C$40:$C$131</c:f>
              <c:numCache>
                <c:formatCode>General</c:formatCode>
                <c:ptCount val="92"/>
                <c:pt idx="0">
                  <c:v>38</c:v>
                </c:pt>
                <c:pt idx="1">
                  <c:v>49</c:v>
                </c:pt>
                <c:pt idx="2">
                  <c:v>37</c:v>
                </c:pt>
                <c:pt idx="3">
                  <c:v>48</c:v>
                </c:pt>
                <c:pt idx="4">
                  <c:v>45</c:v>
                </c:pt>
                <c:pt idx="5">
                  <c:v>42</c:v>
                </c:pt>
                <c:pt idx="6">
                  <c:v>47</c:v>
                </c:pt>
                <c:pt idx="7">
                  <c:v>37</c:v>
                </c:pt>
                <c:pt idx="8">
                  <c:v>63</c:v>
                </c:pt>
                <c:pt idx="9">
                  <c:v>46</c:v>
                </c:pt>
                <c:pt idx="10">
                  <c:v>49</c:v>
                </c:pt>
                <c:pt idx="11">
                  <c:v>41</c:v>
                </c:pt>
                <c:pt idx="12">
                  <c:v>38</c:v>
                </c:pt>
                <c:pt idx="13">
                  <c:v>42</c:v>
                </c:pt>
                <c:pt idx="14">
                  <c:v>41</c:v>
                </c:pt>
                <c:pt idx="15">
                  <c:v>39</c:v>
                </c:pt>
                <c:pt idx="16">
                  <c:v>43</c:v>
                </c:pt>
                <c:pt idx="17">
                  <c:v>40</c:v>
                </c:pt>
                <c:pt idx="18">
                  <c:v>41</c:v>
                </c:pt>
                <c:pt idx="19">
                  <c:v>40</c:v>
                </c:pt>
                <c:pt idx="20">
                  <c:v>46</c:v>
                </c:pt>
                <c:pt idx="21">
                  <c:v>57</c:v>
                </c:pt>
                <c:pt idx="22">
                  <c:v>55</c:v>
                </c:pt>
                <c:pt idx="23">
                  <c:v>58</c:v>
                </c:pt>
                <c:pt idx="24">
                  <c:v>45</c:v>
                </c:pt>
                <c:pt idx="25">
                  <c:v>51</c:v>
                </c:pt>
                <c:pt idx="26">
                  <c:v>57</c:v>
                </c:pt>
                <c:pt idx="27">
                  <c:v>64</c:v>
                </c:pt>
                <c:pt idx="28">
                  <c:v>52</c:v>
                </c:pt>
                <c:pt idx="29">
                  <c:v>47</c:v>
                </c:pt>
                <c:pt idx="30">
                  <c:v>39</c:v>
                </c:pt>
                <c:pt idx="31">
                  <c:v>39</c:v>
                </c:pt>
                <c:pt idx="32">
                  <c:v>50</c:v>
                </c:pt>
                <c:pt idx="33">
                  <c:v>50</c:v>
                </c:pt>
                <c:pt idx="34">
                  <c:v>47</c:v>
                </c:pt>
                <c:pt idx="35">
                  <c:v>46</c:v>
                </c:pt>
                <c:pt idx="36">
                  <c:v>60</c:v>
                </c:pt>
                <c:pt idx="37">
                  <c:v>43</c:v>
                </c:pt>
                <c:pt idx="38">
                  <c:v>52</c:v>
                </c:pt>
                <c:pt idx="39">
                  <c:v>50</c:v>
                </c:pt>
                <c:pt idx="40">
                  <c:v>58</c:v>
                </c:pt>
                <c:pt idx="41">
                  <c:v>60</c:v>
                </c:pt>
                <c:pt idx="42">
                  <c:v>56</c:v>
                </c:pt>
                <c:pt idx="43">
                  <c:v>44</c:v>
                </c:pt>
                <c:pt idx="44">
                  <c:v>57</c:v>
                </c:pt>
                <c:pt idx="45">
                  <c:v>55</c:v>
                </c:pt>
                <c:pt idx="46">
                  <c:v>49</c:v>
                </c:pt>
                <c:pt idx="47">
                  <c:v>63</c:v>
                </c:pt>
                <c:pt idx="48">
                  <c:v>65</c:v>
                </c:pt>
                <c:pt idx="49">
                  <c:v>49</c:v>
                </c:pt>
                <c:pt idx="50">
                  <c:v>59</c:v>
                </c:pt>
                <c:pt idx="51">
                  <c:v>50</c:v>
                </c:pt>
                <c:pt idx="52">
                  <c:v>38</c:v>
                </c:pt>
                <c:pt idx="53">
                  <c:v>60</c:v>
                </c:pt>
                <c:pt idx="54">
                  <c:v>53</c:v>
                </c:pt>
                <c:pt idx="55">
                  <c:v>60</c:v>
                </c:pt>
                <c:pt idx="56">
                  <c:v>64</c:v>
                </c:pt>
                <c:pt idx="57">
                  <c:v>64</c:v>
                </c:pt>
                <c:pt idx="58">
                  <c:v>54</c:v>
                </c:pt>
                <c:pt idx="59">
                  <c:v>49</c:v>
                </c:pt>
                <c:pt idx="60">
                  <c:v>62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39</c:v>
                </c:pt>
                <c:pt idx="65">
                  <c:v>41</c:v>
                </c:pt>
                <c:pt idx="66">
                  <c:v>61</c:v>
                </c:pt>
                <c:pt idx="67">
                  <c:v>61</c:v>
                </c:pt>
                <c:pt idx="68">
                  <c:v>59</c:v>
                </c:pt>
                <c:pt idx="69">
                  <c:v>56</c:v>
                </c:pt>
                <c:pt idx="70">
                  <c:v>41</c:v>
                </c:pt>
                <c:pt idx="71">
                  <c:v>45</c:v>
                </c:pt>
                <c:pt idx="72">
                  <c:v>42</c:v>
                </c:pt>
                <c:pt idx="73">
                  <c:v>63</c:v>
                </c:pt>
                <c:pt idx="74">
                  <c:v>44</c:v>
                </c:pt>
                <c:pt idx="75">
                  <c:v>63</c:v>
                </c:pt>
                <c:pt idx="76">
                  <c:v>67</c:v>
                </c:pt>
                <c:pt idx="77">
                  <c:v>40</c:v>
                </c:pt>
                <c:pt idx="78">
                  <c:v>51</c:v>
                </c:pt>
                <c:pt idx="79">
                  <c:v>54</c:v>
                </c:pt>
                <c:pt idx="80">
                  <c:v>63</c:v>
                </c:pt>
                <c:pt idx="81">
                  <c:v>63</c:v>
                </c:pt>
                <c:pt idx="82">
                  <c:v>65</c:v>
                </c:pt>
                <c:pt idx="83">
                  <c:v>43</c:v>
                </c:pt>
                <c:pt idx="84">
                  <c:v>61</c:v>
                </c:pt>
                <c:pt idx="85">
                  <c:v>60</c:v>
                </c:pt>
                <c:pt idx="86">
                  <c:v>52</c:v>
                </c:pt>
                <c:pt idx="87">
                  <c:v>66</c:v>
                </c:pt>
                <c:pt idx="88">
                  <c:v>62</c:v>
                </c:pt>
                <c:pt idx="89">
                  <c:v>62</c:v>
                </c:pt>
                <c:pt idx="90">
                  <c:v>53</c:v>
                </c:pt>
                <c:pt idx="91">
                  <c:v>60</c:v>
                </c:pt>
              </c:numCache>
            </c:numRef>
          </c:xVal>
          <c:yVal>
            <c:numRef>
              <c:f>'Comparative Analysis'!$E$40:$E$131</c:f>
              <c:numCache>
                <c:formatCode>General</c:formatCode>
                <c:ptCount val="92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15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30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0</c:v>
                </c:pt>
                <c:pt idx="31">
                  <c:v>20</c:v>
                </c:pt>
                <c:pt idx="32">
                  <c:v>30</c:v>
                </c:pt>
                <c:pt idx="33">
                  <c:v>0</c:v>
                </c:pt>
                <c:pt idx="34">
                  <c:v>20</c:v>
                </c:pt>
                <c:pt idx="35">
                  <c:v>23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20</c:v>
                </c:pt>
                <c:pt idx="41">
                  <c:v>0</c:v>
                </c:pt>
                <c:pt idx="42">
                  <c:v>5</c:v>
                </c:pt>
                <c:pt idx="43">
                  <c:v>15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20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18</c:v>
                </c:pt>
                <c:pt idx="62">
                  <c:v>0</c:v>
                </c:pt>
                <c:pt idx="63">
                  <c:v>0</c:v>
                </c:pt>
                <c:pt idx="64">
                  <c:v>30</c:v>
                </c:pt>
                <c:pt idx="65">
                  <c:v>20</c:v>
                </c:pt>
                <c:pt idx="66">
                  <c:v>5</c:v>
                </c:pt>
                <c:pt idx="67">
                  <c:v>30</c:v>
                </c:pt>
                <c:pt idx="68">
                  <c:v>0</c:v>
                </c:pt>
                <c:pt idx="69">
                  <c:v>1</c:v>
                </c:pt>
                <c:pt idx="70">
                  <c:v>20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0</c:v>
                </c:pt>
                <c:pt idx="77">
                  <c:v>20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3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C4-204C-98F3-808087C90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97279"/>
        <c:axId val="1587216847"/>
      </c:scatterChart>
      <c:valAx>
        <c:axId val="184279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6847"/>
        <c:crosses val="autoZero"/>
        <c:crossBetween val="midCat"/>
      </c:valAx>
      <c:valAx>
        <c:axId val="15872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CigsPerDay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797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89812384563042"/>
          <c:y val="0.30538786818314378"/>
          <c:w val="0.17258335763585109"/>
          <c:h val="0.3330773468131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 vs</a:t>
            </a:r>
            <a:r>
              <a:rPr lang="en-GB" baseline="0"/>
              <a:t> CigsPerDay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8745017983862"/>
          <c:y val="0.19076666342633097"/>
          <c:w val="0.64936376008554486"/>
          <c:h val="0.58125870840219052"/>
        </c:manualLayout>
      </c:layout>
      <c:scatterChart>
        <c:scatterStyle val="lineMarker"/>
        <c:varyColors val="0"/>
        <c:ser>
          <c:idx val="0"/>
          <c:order val="0"/>
          <c:tx>
            <c:v>Bpdiagnosis(No)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'Comparative Analysis'!$C$2:$C$39</c:f>
              <c:numCache>
                <c:formatCode>General</c:formatCode>
                <c:ptCount val="38"/>
                <c:pt idx="0">
                  <c:v>49</c:v>
                </c:pt>
                <c:pt idx="1">
                  <c:v>42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40</c:v>
                </c:pt>
                <c:pt idx="6">
                  <c:v>41</c:v>
                </c:pt>
                <c:pt idx="7">
                  <c:v>34</c:v>
                </c:pt>
                <c:pt idx="8">
                  <c:v>42</c:v>
                </c:pt>
                <c:pt idx="9">
                  <c:v>40</c:v>
                </c:pt>
                <c:pt idx="10">
                  <c:v>52</c:v>
                </c:pt>
                <c:pt idx="11">
                  <c:v>38</c:v>
                </c:pt>
                <c:pt idx="12">
                  <c:v>60</c:v>
                </c:pt>
                <c:pt idx="13">
                  <c:v>40</c:v>
                </c:pt>
                <c:pt idx="14">
                  <c:v>36</c:v>
                </c:pt>
                <c:pt idx="15">
                  <c:v>44</c:v>
                </c:pt>
                <c:pt idx="16">
                  <c:v>56</c:v>
                </c:pt>
                <c:pt idx="17">
                  <c:v>42</c:v>
                </c:pt>
                <c:pt idx="18">
                  <c:v>38</c:v>
                </c:pt>
                <c:pt idx="19">
                  <c:v>36</c:v>
                </c:pt>
                <c:pt idx="20">
                  <c:v>46</c:v>
                </c:pt>
                <c:pt idx="21">
                  <c:v>43</c:v>
                </c:pt>
                <c:pt idx="22">
                  <c:v>47</c:v>
                </c:pt>
                <c:pt idx="23">
                  <c:v>47</c:v>
                </c:pt>
                <c:pt idx="24">
                  <c:v>54</c:v>
                </c:pt>
                <c:pt idx="25">
                  <c:v>39</c:v>
                </c:pt>
                <c:pt idx="26">
                  <c:v>54</c:v>
                </c:pt>
                <c:pt idx="27">
                  <c:v>46</c:v>
                </c:pt>
                <c:pt idx="28">
                  <c:v>44</c:v>
                </c:pt>
                <c:pt idx="29">
                  <c:v>39</c:v>
                </c:pt>
                <c:pt idx="30">
                  <c:v>37</c:v>
                </c:pt>
                <c:pt idx="31">
                  <c:v>63</c:v>
                </c:pt>
                <c:pt idx="32">
                  <c:v>46</c:v>
                </c:pt>
                <c:pt idx="33">
                  <c:v>41</c:v>
                </c:pt>
                <c:pt idx="34">
                  <c:v>39</c:v>
                </c:pt>
                <c:pt idx="35">
                  <c:v>43</c:v>
                </c:pt>
                <c:pt idx="36">
                  <c:v>52</c:v>
                </c:pt>
                <c:pt idx="37">
                  <c:v>38</c:v>
                </c:pt>
              </c:numCache>
            </c:numRef>
          </c:xVal>
          <c:yVal>
            <c:numRef>
              <c:f>'Comparative Analysis'!$E$2:$E$39</c:f>
              <c:numCache>
                <c:formatCode>General</c:formatCode>
                <c:ptCount val="38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30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</c:v>
                </c:pt>
                <c:pt idx="16">
                  <c:v>18</c:v>
                </c:pt>
                <c:pt idx="17">
                  <c:v>7</c:v>
                </c:pt>
                <c:pt idx="18">
                  <c:v>15</c:v>
                </c:pt>
                <c:pt idx="19">
                  <c:v>0</c:v>
                </c:pt>
                <c:pt idx="20">
                  <c:v>20</c:v>
                </c:pt>
                <c:pt idx="21">
                  <c:v>0</c:v>
                </c:pt>
                <c:pt idx="22">
                  <c:v>20</c:v>
                </c:pt>
                <c:pt idx="23">
                  <c:v>15</c:v>
                </c:pt>
                <c:pt idx="24">
                  <c:v>0</c:v>
                </c:pt>
                <c:pt idx="25">
                  <c:v>9</c:v>
                </c:pt>
                <c:pt idx="26">
                  <c:v>9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30</c:v>
                </c:pt>
                <c:pt idx="31">
                  <c:v>40</c:v>
                </c:pt>
                <c:pt idx="32">
                  <c:v>10</c:v>
                </c:pt>
                <c:pt idx="33">
                  <c:v>5</c:v>
                </c:pt>
                <c:pt idx="34">
                  <c:v>3</c:v>
                </c:pt>
                <c:pt idx="35">
                  <c:v>10</c:v>
                </c:pt>
                <c:pt idx="36">
                  <c:v>20</c:v>
                </c:pt>
                <c:pt idx="3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3-C949-A97F-CEA7B6A9E3ED}"/>
            </c:ext>
          </c:extLst>
        </c:ser>
        <c:ser>
          <c:idx val="1"/>
          <c:order val="1"/>
          <c:tx>
            <c:v>Bpdiagnosis(Yes)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'Comparative Analysis'!$C$40:$C$131</c:f>
              <c:numCache>
                <c:formatCode>General</c:formatCode>
                <c:ptCount val="92"/>
                <c:pt idx="0">
                  <c:v>38</c:v>
                </c:pt>
                <c:pt idx="1">
                  <c:v>49</c:v>
                </c:pt>
                <c:pt idx="2">
                  <c:v>37</c:v>
                </c:pt>
                <c:pt idx="3">
                  <c:v>48</c:v>
                </c:pt>
                <c:pt idx="4">
                  <c:v>45</c:v>
                </c:pt>
                <c:pt idx="5">
                  <c:v>42</c:v>
                </c:pt>
                <c:pt idx="6">
                  <c:v>47</c:v>
                </c:pt>
                <c:pt idx="7">
                  <c:v>37</c:v>
                </c:pt>
                <c:pt idx="8">
                  <c:v>63</c:v>
                </c:pt>
                <c:pt idx="9">
                  <c:v>46</c:v>
                </c:pt>
                <c:pt idx="10">
                  <c:v>49</c:v>
                </c:pt>
                <c:pt idx="11">
                  <c:v>41</c:v>
                </c:pt>
                <c:pt idx="12">
                  <c:v>38</c:v>
                </c:pt>
                <c:pt idx="13">
                  <c:v>42</c:v>
                </c:pt>
                <c:pt idx="14">
                  <c:v>41</c:v>
                </c:pt>
                <c:pt idx="15">
                  <c:v>39</c:v>
                </c:pt>
                <c:pt idx="16">
                  <c:v>43</c:v>
                </c:pt>
                <c:pt idx="17">
                  <c:v>40</c:v>
                </c:pt>
                <c:pt idx="18">
                  <c:v>41</c:v>
                </c:pt>
                <c:pt idx="19">
                  <c:v>40</c:v>
                </c:pt>
                <c:pt idx="20">
                  <c:v>46</c:v>
                </c:pt>
                <c:pt idx="21">
                  <c:v>57</c:v>
                </c:pt>
                <c:pt idx="22">
                  <c:v>55</c:v>
                </c:pt>
                <c:pt idx="23">
                  <c:v>58</c:v>
                </c:pt>
                <c:pt idx="24">
                  <c:v>45</c:v>
                </c:pt>
                <c:pt idx="25">
                  <c:v>51</c:v>
                </c:pt>
                <c:pt idx="26">
                  <c:v>57</c:v>
                </c:pt>
                <c:pt idx="27">
                  <c:v>64</c:v>
                </c:pt>
                <c:pt idx="28">
                  <c:v>52</c:v>
                </c:pt>
                <c:pt idx="29">
                  <c:v>47</c:v>
                </c:pt>
                <c:pt idx="30">
                  <c:v>39</c:v>
                </c:pt>
                <c:pt idx="31">
                  <c:v>39</c:v>
                </c:pt>
                <c:pt idx="32">
                  <c:v>50</c:v>
                </c:pt>
                <c:pt idx="33">
                  <c:v>50</c:v>
                </c:pt>
                <c:pt idx="34">
                  <c:v>47</c:v>
                </c:pt>
                <c:pt idx="35">
                  <c:v>46</c:v>
                </c:pt>
                <c:pt idx="36">
                  <c:v>60</c:v>
                </c:pt>
                <c:pt idx="37">
                  <c:v>43</c:v>
                </c:pt>
                <c:pt idx="38">
                  <c:v>52</c:v>
                </c:pt>
                <c:pt idx="39">
                  <c:v>50</c:v>
                </c:pt>
                <c:pt idx="40">
                  <c:v>58</c:v>
                </c:pt>
                <c:pt idx="41">
                  <c:v>60</c:v>
                </c:pt>
                <c:pt idx="42">
                  <c:v>56</c:v>
                </c:pt>
                <c:pt idx="43">
                  <c:v>44</c:v>
                </c:pt>
                <c:pt idx="44">
                  <c:v>57</c:v>
                </c:pt>
                <c:pt idx="45">
                  <c:v>55</c:v>
                </c:pt>
                <c:pt idx="46">
                  <c:v>49</c:v>
                </c:pt>
                <c:pt idx="47">
                  <c:v>63</c:v>
                </c:pt>
                <c:pt idx="48">
                  <c:v>65</c:v>
                </c:pt>
                <c:pt idx="49">
                  <c:v>49</c:v>
                </c:pt>
                <c:pt idx="50">
                  <c:v>59</c:v>
                </c:pt>
                <c:pt idx="51">
                  <c:v>50</c:v>
                </c:pt>
                <c:pt idx="52">
                  <c:v>38</c:v>
                </c:pt>
                <c:pt idx="53">
                  <c:v>60</c:v>
                </c:pt>
                <c:pt idx="54">
                  <c:v>53</c:v>
                </c:pt>
                <c:pt idx="55">
                  <c:v>60</c:v>
                </c:pt>
                <c:pt idx="56">
                  <c:v>64</c:v>
                </c:pt>
                <c:pt idx="57">
                  <c:v>64</c:v>
                </c:pt>
                <c:pt idx="58">
                  <c:v>54</c:v>
                </c:pt>
                <c:pt idx="59">
                  <c:v>49</c:v>
                </c:pt>
                <c:pt idx="60">
                  <c:v>62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39</c:v>
                </c:pt>
                <c:pt idx="65">
                  <c:v>41</c:v>
                </c:pt>
                <c:pt idx="66">
                  <c:v>61</c:v>
                </c:pt>
                <c:pt idx="67">
                  <c:v>61</c:v>
                </c:pt>
                <c:pt idx="68">
                  <c:v>59</c:v>
                </c:pt>
                <c:pt idx="69">
                  <c:v>56</c:v>
                </c:pt>
                <c:pt idx="70">
                  <c:v>41</c:v>
                </c:pt>
                <c:pt idx="71">
                  <c:v>45</c:v>
                </c:pt>
                <c:pt idx="72">
                  <c:v>42</c:v>
                </c:pt>
                <c:pt idx="73">
                  <c:v>63</c:v>
                </c:pt>
                <c:pt idx="74">
                  <c:v>44</c:v>
                </c:pt>
                <c:pt idx="75">
                  <c:v>63</c:v>
                </c:pt>
                <c:pt idx="76">
                  <c:v>67</c:v>
                </c:pt>
                <c:pt idx="77">
                  <c:v>40</c:v>
                </c:pt>
                <c:pt idx="78">
                  <c:v>51</c:v>
                </c:pt>
                <c:pt idx="79">
                  <c:v>54</c:v>
                </c:pt>
                <c:pt idx="80">
                  <c:v>63</c:v>
                </c:pt>
                <c:pt idx="81">
                  <c:v>63</c:v>
                </c:pt>
                <c:pt idx="82">
                  <c:v>65</c:v>
                </c:pt>
                <c:pt idx="83">
                  <c:v>43</c:v>
                </c:pt>
                <c:pt idx="84">
                  <c:v>61</c:v>
                </c:pt>
                <c:pt idx="85">
                  <c:v>60</c:v>
                </c:pt>
                <c:pt idx="86">
                  <c:v>52</c:v>
                </c:pt>
                <c:pt idx="87">
                  <c:v>66</c:v>
                </c:pt>
                <c:pt idx="88">
                  <c:v>62</c:v>
                </c:pt>
                <c:pt idx="89">
                  <c:v>62</c:v>
                </c:pt>
                <c:pt idx="90">
                  <c:v>53</c:v>
                </c:pt>
                <c:pt idx="91">
                  <c:v>60</c:v>
                </c:pt>
              </c:numCache>
            </c:numRef>
          </c:xVal>
          <c:yVal>
            <c:numRef>
              <c:f>'Comparative Analysis'!$E$40:$E$131</c:f>
              <c:numCache>
                <c:formatCode>General</c:formatCode>
                <c:ptCount val="92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15</c:v>
                </c:pt>
                <c:pt idx="6">
                  <c:v>0</c:v>
                </c:pt>
                <c:pt idx="7">
                  <c:v>20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5</c:v>
                </c:pt>
                <c:pt idx="13">
                  <c:v>0</c:v>
                </c:pt>
                <c:pt idx="14">
                  <c:v>30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20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20</c:v>
                </c:pt>
                <c:pt idx="29">
                  <c:v>20</c:v>
                </c:pt>
                <c:pt idx="30">
                  <c:v>0</c:v>
                </c:pt>
                <c:pt idx="31">
                  <c:v>20</c:v>
                </c:pt>
                <c:pt idx="32">
                  <c:v>30</c:v>
                </c:pt>
                <c:pt idx="33">
                  <c:v>0</c:v>
                </c:pt>
                <c:pt idx="34">
                  <c:v>20</c:v>
                </c:pt>
                <c:pt idx="35">
                  <c:v>23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0</c:v>
                </c:pt>
                <c:pt idx="40">
                  <c:v>20</c:v>
                </c:pt>
                <c:pt idx="41">
                  <c:v>0</c:v>
                </c:pt>
                <c:pt idx="42">
                  <c:v>5</c:v>
                </c:pt>
                <c:pt idx="43">
                  <c:v>15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20</c:v>
                </c:pt>
                <c:pt idx="53">
                  <c:v>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9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18</c:v>
                </c:pt>
                <c:pt idx="62">
                  <c:v>0</c:v>
                </c:pt>
                <c:pt idx="63">
                  <c:v>0</c:v>
                </c:pt>
                <c:pt idx="64">
                  <c:v>30</c:v>
                </c:pt>
                <c:pt idx="65">
                  <c:v>20</c:v>
                </c:pt>
                <c:pt idx="66">
                  <c:v>5</c:v>
                </c:pt>
                <c:pt idx="67">
                  <c:v>30</c:v>
                </c:pt>
                <c:pt idx="68">
                  <c:v>0</c:v>
                </c:pt>
                <c:pt idx="69">
                  <c:v>1</c:v>
                </c:pt>
                <c:pt idx="70">
                  <c:v>20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3</c:v>
                </c:pt>
                <c:pt idx="76">
                  <c:v>0</c:v>
                </c:pt>
                <c:pt idx="77">
                  <c:v>20</c:v>
                </c:pt>
                <c:pt idx="78">
                  <c:v>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3</c:v>
                </c:pt>
                <c:pt idx="87">
                  <c:v>15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3-C949-A97F-CEA7B6A9E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97279"/>
        <c:axId val="1587216847"/>
      </c:scatterChart>
      <c:valAx>
        <c:axId val="184279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6847"/>
        <c:crosses val="autoZero"/>
        <c:crossBetween val="midCat"/>
      </c:valAx>
      <c:valAx>
        <c:axId val="15872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CigsPerDay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797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89812384563042"/>
          <c:y val="0.30538786818314378"/>
          <c:w val="0.17258335763585109"/>
          <c:h val="0.3330773468131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 vs</a:t>
            </a:r>
            <a:r>
              <a:rPr lang="en-GB" baseline="0"/>
              <a:t> BMI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28745017983862"/>
          <c:y val="0.19076666342633097"/>
          <c:w val="0.64936376008554486"/>
          <c:h val="0.58125870840219052"/>
        </c:manualLayout>
      </c:layout>
      <c:scatterChart>
        <c:scatterStyle val="lineMarker"/>
        <c:varyColors val="0"/>
        <c:ser>
          <c:idx val="0"/>
          <c:order val="0"/>
          <c:tx>
            <c:v>Bpdiagnosis(No)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'Comparative Analysis'!$C$2:$C$39</c:f>
              <c:numCache>
                <c:formatCode>General</c:formatCode>
                <c:ptCount val="38"/>
                <c:pt idx="0">
                  <c:v>49</c:v>
                </c:pt>
                <c:pt idx="1">
                  <c:v>42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40</c:v>
                </c:pt>
                <c:pt idx="6">
                  <c:v>41</c:v>
                </c:pt>
                <c:pt idx="7">
                  <c:v>34</c:v>
                </c:pt>
                <c:pt idx="8">
                  <c:v>42</c:v>
                </c:pt>
                <c:pt idx="9">
                  <c:v>40</c:v>
                </c:pt>
                <c:pt idx="10">
                  <c:v>52</c:v>
                </c:pt>
                <c:pt idx="11">
                  <c:v>38</c:v>
                </c:pt>
                <c:pt idx="12">
                  <c:v>60</c:v>
                </c:pt>
                <c:pt idx="13">
                  <c:v>40</c:v>
                </c:pt>
                <c:pt idx="14">
                  <c:v>36</c:v>
                </c:pt>
                <c:pt idx="15">
                  <c:v>44</c:v>
                </c:pt>
                <c:pt idx="16">
                  <c:v>56</c:v>
                </c:pt>
                <c:pt idx="17">
                  <c:v>42</c:v>
                </c:pt>
                <c:pt idx="18">
                  <c:v>38</c:v>
                </c:pt>
                <c:pt idx="19">
                  <c:v>36</c:v>
                </c:pt>
                <c:pt idx="20">
                  <c:v>46</c:v>
                </c:pt>
                <c:pt idx="21">
                  <c:v>43</c:v>
                </c:pt>
                <c:pt idx="22">
                  <c:v>47</c:v>
                </c:pt>
                <c:pt idx="23">
                  <c:v>47</c:v>
                </c:pt>
                <c:pt idx="24">
                  <c:v>54</c:v>
                </c:pt>
                <c:pt idx="25">
                  <c:v>39</c:v>
                </c:pt>
                <c:pt idx="26">
                  <c:v>54</c:v>
                </c:pt>
                <c:pt idx="27">
                  <c:v>46</c:v>
                </c:pt>
                <c:pt idx="28">
                  <c:v>44</c:v>
                </c:pt>
                <c:pt idx="29">
                  <c:v>39</c:v>
                </c:pt>
                <c:pt idx="30">
                  <c:v>37</c:v>
                </c:pt>
                <c:pt idx="31">
                  <c:v>63</c:v>
                </c:pt>
                <c:pt idx="32">
                  <c:v>46</c:v>
                </c:pt>
                <c:pt idx="33">
                  <c:v>41</c:v>
                </c:pt>
                <c:pt idx="34">
                  <c:v>39</c:v>
                </c:pt>
                <c:pt idx="35">
                  <c:v>43</c:v>
                </c:pt>
                <c:pt idx="36">
                  <c:v>52</c:v>
                </c:pt>
                <c:pt idx="37">
                  <c:v>38</c:v>
                </c:pt>
              </c:numCache>
            </c:numRef>
          </c:xVal>
          <c:yVal>
            <c:numRef>
              <c:f>'Comparative Analysis'!$D$2:$D$39</c:f>
              <c:numCache>
                <c:formatCode>General</c:formatCode>
                <c:ptCount val="38"/>
                <c:pt idx="0">
                  <c:v>20.68</c:v>
                </c:pt>
                <c:pt idx="1">
                  <c:v>24.23</c:v>
                </c:pt>
                <c:pt idx="2">
                  <c:v>19.64</c:v>
                </c:pt>
                <c:pt idx="3">
                  <c:v>21.68</c:v>
                </c:pt>
                <c:pt idx="4">
                  <c:v>24.5</c:v>
                </c:pt>
                <c:pt idx="5">
                  <c:v>23.65</c:v>
                </c:pt>
                <c:pt idx="6">
                  <c:v>23.47</c:v>
                </c:pt>
                <c:pt idx="7">
                  <c:v>20.81</c:v>
                </c:pt>
                <c:pt idx="8">
                  <c:v>21.59</c:v>
                </c:pt>
                <c:pt idx="9">
                  <c:v>20.99</c:v>
                </c:pt>
                <c:pt idx="10">
                  <c:v>23.51</c:v>
                </c:pt>
                <c:pt idx="11">
                  <c:v>21.8</c:v>
                </c:pt>
                <c:pt idx="12">
                  <c:v>26.59</c:v>
                </c:pt>
                <c:pt idx="13">
                  <c:v>16.690000000000001</c:v>
                </c:pt>
                <c:pt idx="14">
                  <c:v>26.13</c:v>
                </c:pt>
                <c:pt idx="15">
                  <c:v>22.16</c:v>
                </c:pt>
                <c:pt idx="16">
                  <c:v>23.17</c:v>
                </c:pt>
                <c:pt idx="17">
                  <c:v>19.27</c:v>
                </c:pt>
                <c:pt idx="18">
                  <c:v>23.88</c:v>
                </c:pt>
                <c:pt idx="19">
                  <c:v>26.03</c:v>
                </c:pt>
                <c:pt idx="20">
                  <c:v>23.38</c:v>
                </c:pt>
                <c:pt idx="21">
                  <c:v>22.36</c:v>
                </c:pt>
                <c:pt idx="22">
                  <c:v>20.13</c:v>
                </c:pt>
                <c:pt idx="23">
                  <c:v>21.66</c:v>
                </c:pt>
                <c:pt idx="24">
                  <c:v>19.63</c:v>
                </c:pt>
                <c:pt idx="25">
                  <c:v>22.35</c:v>
                </c:pt>
                <c:pt idx="26">
                  <c:v>17.61</c:v>
                </c:pt>
                <c:pt idx="27">
                  <c:v>19.98</c:v>
                </c:pt>
                <c:pt idx="28">
                  <c:v>21.16</c:v>
                </c:pt>
                <c:pt idx="29">
                  <c:v>22.54</c:v>
                </c:pt>
                <c:pt idx="30">
                  <c:v>28.41</c:v>
                </c:pt>
                <c:pt idx="31">
                  <c:v>22.15</c:v>
                </c:pt>
                <c:pt idx="32">
                  <c:v>20.350000000000001</c:v>
                </c:pt>
                <c:pt idx="33">
                  <c:v>23.54</c:v>
                </c:pt>
                <c:pt idx="34">
                  <c:v>28.73</c:v>
                </c:pt>
                <c:pt idx="35">
                  <c:v>26.87</c:v>
                </c:pt>
                <c:pt idx="36">
                  <c:v>21.48</c:v>
                </c:pt>
                <c:pt idx="37">
                  <c:v>23.47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6-0543-A2B4-FC3E8E4308E1}"/>
            </c:ext>
          </c:extLst>
        </c:ser>
        <c:ser>
          <c:idx val="1"/>
          <c:order val="1"/>
          <c:tx>
            <c:v>Bpdiagnosis(Yes)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'Comparative Analysis'!$C$40:$C$131</c:f>
              <c:numCache>
                <c:formatCode>General</c:formatCode>
                <c:ptCount val="92"/>
                <c:pt idx="0">
                  <c:v>38</c:v>
                </c:pt>
                <c:pt idx="1">
                  <c:v>49</c:v>
                </c:pt>
                <c:pt idx="2">
                  <c:v>37</c:v>
                </c:pt>
                <c:pt idx="3">
                  <c:v>48</c:v>
                </c:pt>
                <c:pt idx="4">
                  <c:v>45</c:v>
                </c:pt>
                <c:pt idx="5">
                  <c:v>42</c:v>
                </c:pt>
                <c:pt idx="6">
                  <c:v>47</c:v>
                </c:pt>
                <c:pt idx="7">
                  <c:v>37</c:v>
                </c:pt>
                <c:pt idx="8">
                  <c:v>63</c:v>
                </c:pt>
                <c:pt idx="9">
                  <c:v>46</c:v>
                </c:pt>
                <c:pt idx="10">
                  <c:v>49</c:v>
                </c:pt>
                <c:pt idx="11">
                  <c:v>41</c:v>
                </c:pt>
                <c:pt idx="12">
                  <c:v>38</c:v>
                </c:pt>
                <c:pt idx="13">
                  <c:v>42</c:v>
                </c:pt>
                <c:pt idx="14">
                  <c:v>41</c:v>
                </c:pt>
                <c:pt idx="15">
                  <c:v>39</c:v>
                </c:pt>
                <c:pt idx="16">
                  <c:v>43</c:v>
                </c:pt>
                <c:pt idx="17">
                  <c:v>40</c:v>
                </c:pt>
                <c:pt idx="18">
                  <c:v>41</c:v>
                </c:pt>
                <c:pt idx="19">
                  <c:v>40</c:v>
                </c:pt>
                <c:pt idx="20">
                  <c:v>46</c:v>
                </c:pt>
                <c:pt idx="21">
                  <c:v>57</c:v>
                </c:pt>
                <c:pt idx="22">
                  <c:v>55</c:v>
                </c:pt>
                <c:pt idx="23">
                  <c:v>58</c:v>
                </c:pt>
                <c:pt idx="24">
                  <c:v>45</c:v>
                </c:pt>
                <c:pt idx="25">
                  <c:v>51</c:v>
                </c:pt>
                <c:pt idx="26">
                  <c:v>57</c:v>
                </c:pt>
                <c:pt idx="27">
                  <c:v>64</c:v>
                </c:pt>
                <c:pt idx="28">
                  <c:v>52</c:v>
                </c:pt>
                <c:pt idx="29">
                  <c:v>47</c:v>
                </c:pt>
                <c:pt idx="30">
                  <c:v>39</c:v>
                </c:pt>
                <c:pt idx="31">
                  <c:v>39</c:v>
                </c:pt>
                <c:pt idx="32">
                  <c:v>50</c:v>
                </c:pt>
                <c:pt idx="33">
                  <c:v>50</c:v>
                </c:pt>
                <c:pt idx="34">
                  <c:v>47</c:v>
                </c:pt>
                <c:pt idx="35">
                  <c:v>46</c:v>
                </c:pt>
                <c:pt idx="36">
                  <c:v>60</c:v>
                </c:pt>
                <c:pt idx="37">
                  <c:v>43</c:v>
                </c:pt>
                <c:pt idx="38">
                  <c:v>52</c:v>
                </c:pt>
                <c:pt idx="39">
                  <c:v>50</c:v>
                </c:pt>
                <c:pt idx="40">
                  <c:v>58</c:v>
                </c:pt>
                <c:pt idx="41">
                  <c:v>60</c:v>
                </c:pt>
                <c:pt idx="42">
                  <c:v>56</c:v>
                </c:pt>
                <c:pt idx="43">
                  <c:v>44</c:v>
                </c:pt>
                <c:pt idx="44">
                  <c:v>57</c:v>
                </c:pt>
                <c:pt idx="45">
                  <c:v>55</c:v>
                </c:pt>
                <c:pt idx="46">
                  <c:v>49</c:v>
                </c:pt>
                <c:pt idx="47">
                  <c:v>63</c:v>
                </c:pt>
                <c:pt idx="48">
                  <c:v>65</c:v>
                </c:pt>
                <c:pt idx="49">
                  <c:v>49</c:v>
                </c:pt>
                <c:pt idx="50">
                  <c:v>59</c:v>
                </c:pt>
                <c:pt idx="51">
                  <c:v>50</c:v>
                </c:pt>
                <c:pt idx="52">
                  <c:v>38</c:v>
                </c:pt>
                <c:pt idx="53">
                  <c:v>60</c:v>
                </c:pt>
                <c:pt idx="54">
                  <c:v>53</c:v>
                </c:pt>
                <c:pt idx="55">
                  <c:v>60</c:v>
                </c:pt>
                <c:pt idx="56">
                  <c:v>64</c:v>
                </c:pt>
                <c:pt idx="57">
                  <c:v>64</c:v>
                </c:pt>
                <c:pt idx="58">
                  <c:v>54</c:v>
                </c:pt>
                <c:pt idx="59">
                  <c:v>49</c:v>
                </c:pt>
                <c:pt idx="60">
                  <c:v>62</c:v>
                </c:pt>
                <c:pt idx="61">
                  <c:v>51</c:v>
                </c:pt>
                <c:pt idx="62">
                  <c:v>52</c:v>
                </c:pt>
                <c:pt idx="63">
                  <c:v>52</c:v>
                </c:pt>
                <c:pt idx="64">
                  <c:v>39</c:v>
                </c:pt>
                <c:pt idx="65">
                  <c:v>41</c:v>
                </c:pt>
                <c:pt idx="66">
                  <c:v>61</c:v>
                </c:pt>
                <c:pt idx="67">
                  <c:v>61</c:v>
                </c:pt>
                <c:pt idx="68">
                  <c:v>59</c:v>
                </c:pt>
                <c:pt idx="69">
                  <c:v>56</c:v>
                </c:pt>
                <c:pt idx="70">
                  <c:v>41</c:v>
                </c:pt>
                <c:pt idx="71">
                  <c:v>45</c:v>
                </c:pt>
                <c:pt idx="72">
                  <c:v>42</c:v>
                </c:pt>
                <c:pt idx="73">
                  <c:v>63</c:v>
                </c:pt>
                <c:pt idx="74">
                  <c:v>44</c:v>
                </c:pt>
                <c:pt idx="75">
                  <c:v>63</c:v>
                </c:pt>
                <c:pt idx="76">
                  <c:v>67</c:v>
                </c:pt>
                <c:pt idx="77">
                  <c:v>40</c:v>
                </c:pt>
                <c:pt idx="78">
                  <c:v>51</c:v>
                </c:pt>
                <c:pt idx="79">
                  <c:v>54</c:v>
                </c:pt>
                <c:pt idx="80">
                  <c:v>63</c:v>
                </c:pt>
                <c:pt idx="81">
                  <c:v>63</c:v>
                </c:pt>
                <c:pt idx="82">
                  <c:v>65</c:v>
                </c:pt>
                <c:pt idx="83">
                  <c:v>43</c:v>
                </c:pt>
                <c:pt idx="84">
                  <c:v>61</c:v>
                </c:pt>
                <c:pt idx="85">
                  <c:v>60</c:v>
                </c:pt>
                <c:pt idx="86">
                  <c:v>52</c:v>
                </c:pt>
                <c:pt idx="87">
                  <c:v>66</c:v>
                </c:pt>
                <c:pt idx="88">
                  <c:v>62</c:v>
                </c:pt>
                <c:pt idx="89">
                  <c:v>62</c:v>
                </c:pt>
                <c:pt idx="90">
                  <c:v>53</c:v>
                </c:pt>
                <c:pt idx="91">
                  <c:v>60</c:v>
                </c:pt>
              </c:numCache>
            </c:numRef>
          </c:xVal>
          <c:yVal>
            <c:numRef>
              <c:f>'Comparative Analysis'!$D$40:$D$131</c:f>
              <c:numCache>
                <c:formatCode>General</c:formatCode>
                <c:ptCount val="92"/>
                <c:pt idx="0">
                  <c:v>30.24</c:v>
                </c:pt>
                <c:pt idx="1">
                  <c:v>21.42</c:v>
                </c:pt>
                <c:pt idx="2">
                  <c:v>33.29</c:v>
                </c:pt>
                <c:pt idx="3">
                  <c:v>31.67</c:v>
                </c:pt>
                <c:pt idx="4">
                  <c:v>22.02</c:v>
                </c:pt>
                <c:pt idx="5">
                  <c:v>21.93</c:v>
                </c:pt>
                <c:pt idx="6">
                  <c:v>20.27</c:v>
                </c:pt>
                <c:pt idx="7">
                  <c:v>23.09</c:v>
                </c:pt>
                <c:pt idx="8">
                  <c:v>24.3</c:v>
                </c:pt>
                <c:pt idx="9">
                  <c:v>28.73</c:v>
                </c:pt>
                <c:pt idx="10">
                  <c:v>29.07</c:v>
                </c:pt>
                <c:pt idx="11">
                  <c:v>23.28</c:v>
                </c:pt>
                <c:pt idx="12">
                  <c:v>23.24</c:v>
                </c:pt>
                <c:pt idx="13">
                  <c:v>24.56</c:v>
                </c:pt>
                <c:pt idx="14">
                  <c:v>18.86</c:v>
                </c:pt>
                <c:pt idx="15">
                  <c:v>29.23</c:v>
                </c:pt>
                <c:pt idx="16">
                  <c:v>29.89</c:v>
                </c:pt>
                <c:pt idx="17">
                  <c:v>27.91</c:v>
                </c:pt>
                <c:pt idx="18">
                  <c:v>31.31</c:v>
                </c:pt>
                <c:pt idx="19">
                  <c:v>20.68</c:v>
                </c:pt>
                <c:pt idx="20">
                  <c:v>22.89</c:v>
                </c:pt>
                <c:pt idx="21">
                  <c:v>18.64</c:v>
                </c:pt>
                <c:pt idx="22">
                  <c:v>26.27</c:v>
                </c:pt>
                <c:pt idx="23">
                  <c:v>30.08</c:v>
                </c:pt>
                <c:pt idx="24">
                  <c:v>23.87</c:v>
                </c:pt>
                <c:pt idx="25">
                  <c:v>24.16</c:v>
                </c:pt>
                <c:pt idx="26">
                  <c:v>24.88</c:v>
                </c:pt>
                <c:pt idx="27">
                  <c:v>22.89</c:v>
                </c:pt>
                <c:pt idx="28">
                  <c:v>24.29</c:v>
                </c:pt>
                <c:pt idx="29">
                  <c:v>22.35</c:v>
                </c:pt>
                <c:pt idx="30">
                  <c:v>30.36</c:v>
                </c:pt>
                <c:pt idx="31">
                  <c:v>20.56</c:v>
                </c:pt>
                <c:pt idx="32">
                  <c:v>18.989999999999998</c:v>
                </c:pt>
                <c:pt idx="33">
                  <c:v>26.39</c:v>
                </c:pt>
                <c:pt idx="34">
                  <c:v>19.66</c:v>
                </c:pt>
                <c:pt idx="35">
                  <c:v>23.1</c:v>
                </c:pt>
                <c:pt idx="36">
                  <c:v>30.36</c:v>
                </c:pt>
                <c:pt idx="37">
                  <c:v>27.64</c:v>
                </c:pt>
                <c:pt idx="38">
                  <c:v>25.11</c:v>
                </c:pt>
                <c:pt idx="39">
                  <c:v>22.91</c:v>
                </c:pt>
                <c:pt idx="40">
                  <c:v>22.54</c:v>
                </c:pt>
                <c:pt idx="41">
                  <c:v>27.49</c:v>
                </c:pt>
                <c:pt idx="42">
                  <c:v>30.78</c:v>
                </c:pt>
                <c:pt idx="43">
                  <c:v>23.29</c:v>
                </c:pt>
                <c:pt idx="44">
                  <c:v>26.24</c:v>
                </c:pt>
                <c:pt idx="45">
                  <c:v>20.56</c:v>
                </c:pt>
                <c:pt idx="46">
                  <c:v>21.6</c:v>
                </c:pt>
                <c:pt idx="47">
                  <c:v>33.11</c:v>
                </c:pt>
                <c:pt idx="48">
                  <c:v>28.38</c:v>
                </c:pt>
                <c:pt idx="49">
                  <c:v>25.94</c:v>
                </c:pt>
                <c:pt idx="50">
                  <c:v>34.549999999999997</c:v>
                </c:pt>
                <c:pt idx="51">
                  <c:v>22.18</c:v>
                </c:pt>
                <c:pt idx="52">
                  <c:v>21.35</c:v>
                </c:pt>
                <c:pt idx="53">
                  <c:v>25.23</c:v>
                </c:pt>
                <c:pt idx="54">
                  <c:v>39.6</c:v>
                </c:pt>
                <c:pt idx="55">
                  <c:v>32.53</c:v>
                </c:pt>
                <c:pt idx="56">
                  <c:v>25.81</c:v>
                </c:pt>
                <c:pt idx="57">
                  <c:v>25.16</c:v>
                </c:pt>
                <c:pt idx="58">
                  <c:v>23.81</c:v>
                </c:pt>
                <c:pt idx="59">
                  <c:v>23.1</c:v>
                </c:pt>
                <c:pt idx="60">
                  <c:v>28.27</c:v>
                </c:pt>
                <c:pt idx="61">
                  <c:v>27.42</c:v>
                </c:pt>
                <c:pt idx="62">
                  <c:v>34.17</c:v>
                </c:pt>
                <c:pt idx="63">
                  <c:v>25.09</c:v>
                </c:pt>
                <c:pt idx="64">
                  <c:v>24.12</c:v>
                </c:pt>
                <c:pt idx="65">
                  <c:v>18.21</c:v>
                </c:pt>
                <c:pt idx="66">
                  <c:v>22.73</c:v>
                </c:pt>
                <c:pt idx="67">
                  <c:v>28.58</c:v>
                </c:pt>
                <c:pt idx="68">
                  <c:v>20.77</c:v>
                </c:pt>
                <c:pt idx="69">
                  <c:v>25.68</c:v>
                </c:pt>
                <c:pt idx="70">
                  <c:v>33.799999999999997</c:v>
                </c:pt>
                <c:pt idx="71">
                  <c:v>25.92</c:v>
                </c:pt>
                <c:pt idx="72">
                  <c:v>28.93</c:v>
                </c:pt>
                <c:pt idx="73">
                  <c:v>28.6</c:v>
                </c:pt>
                <c:pt idx="74">
                  <c:v>24.04</c:v>
                </c:pt>
                <c:pt idx="75">
                  <c:v>27.1</c:v>
                </c:pt>
                <c:pt idx="76">
                  <c:v>24.25</c:v>
                </c:pt>
                <c:pt idx="77">
                  <c:v>25.45</c:v>
                </c:pt>
                <c:pt idx="78">
                  <c:v>23.63</c:v>
                </c:pt>
                <c:pt idx="79">
                  <c:v>26.89</c:v>
                </c:pt>
                <c:pt idx="80">
                  <c:v>29.35</c:v>
                </c:pt>
                <c:pt idx="81">
                  <c:v>23.62</c:v>
                </c:pt>
                <c:pt idx="82">
                  <c:v>30.47</c:v>
                </c:pt>
                <c:pt idx="83">
                  <c:v>30.3</c:v>
                </c:pt>
                <c:pt idx="84">
                  <c:v>32.799999999999997</c:v>
                </c:pt>
                <c:pt idx="85">
                  <c:v>25.45</c:v>
                </c:pt>
                <c:pt idx="86">
                  <c:v>27.01</c:v>
                </c:pt>
                <c:pt idx="87">
                  <c:v>20.49</c:v>
                </c:pt>
                <c:pt idx="88">
                  <c:v>29.64</c:v>
                </c:pt>
                <c:pt idx="89">
                  <c:v>32.19</c:v>
                </c:pt>
                <c:pt idx="90">
                  <c:v>21.51</c:v>
                </c:pt>
                <c:pt idx="91">
                  <c:v>24.22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E6-0543-A2B4-FC3E8E430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2797279"/>
        <c:axId val="1587216847"/>
      </c:scatterChart>
      <c:valAx>
        <c:axId val="184279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216847"/>
        <c:crosses val="autoZero"/>
        <c:crossBetween val="midCat"/>
      </c:valAx>
      <c:valAx>
        <c:axId val="15872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797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89812384563042"/>
          <c:y val="0.30538786818314378"/>
          <c:w val="0.17258335763585109"/>
          <c:h val="0.333077346813129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BMI vs AGE</a:t>
            </a:r>
          </a:p>
        </c:rich>
      </c:tx>
      <c:layout>
        <c:manualLayout>
          <c:xMode val="edge"/>
          <c:yMode val="edge"/>
          <c:x val="0.41967827068652114"/>
          <c:y val="3.66285681488931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Bpdiagnosis(No)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'Correlation coefficient'!$A$3:$A$400</c:f>
              <c:numCache>
                <c:formatCode>General</c:formatCode>
                <c:ptCount val="398"/>
                <c:pt idx="0">
                  <c:v>49</c:v>
                </c:pt>
                <c:pt idx="1">
                  <c:v>42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40</c:v>
                </c:pt>
                <c:pt idx="6">
                  <c:v>41</c:v>
                </c:pt>
                <c:pt idx="7">
                  <c:v>34</c:v>
                </c:pt>
                <c:pt idx="8">
                  <c:v>42</c:v>
                </c:pt>
                <c:pt idx="9">
                  <c:v>40</c:v>
                </c:pt>
                <c:pt idx="10">
                  <c:v>52</c:v>
                </c:pt>
                <c:pt idx="11">
                  <c:v>38</c:v>
                </c:pt>
                <c:pt idx="12">
                  <c:v>60</c:v>
                </c:pt>
                <c:pt idx="13">
                  <c:v>40</c:v>
                </c:pt>
                <c:pt idx="14">
                  <c:v>36</c:v>
                </c:pt>
                <c:pt idx="15">
                  <c:v>44</c:v>
                </c:pt>
                <c:pt idx="16">
                  <c:v>56</c:v>
                </c:pt>
                <c:pt idx="17">
                  <c:v>42</c:v>
                </c:pt>
                <c:pt idx="18">
                  <c:v>38</c:v>
                </c:pt>
                <c:pt idx="19">
                  <c:v>36</c:v>
                </c:pt>
                <c:pt idx="20">
                  <c:v>46</c:v>
                </c:pt>
                <c:pt idx="21">
                  <c:v>43</c:v>
                </c:pt>
                <c:pt idx="22">
                  <c:v>47</c:v>
                </c:pt>
                <c:pt idx="23">
                  <c:v>47</c:v>
                </c:pt>
                <c:pt idx="24">
                  <c:v>54</c:v>
                </c:pt>
                <c:pt idx="25">
                  <c:v>39</c:v>
                </c:pt>
                <c:pt idx="26">
                  <c:v>54</c:v>
                </c:pt>
                <c:pt idx="27">
                  <c:v>46</c:v>
                </c:pt>
                <c:pt idx="28">
                  <c:v>44</c:v>
                </c:pt>
                <c:pt idx="29">
                  <c:v>39</c:v>
                </c:pt>
                <c:pt idx="30">
                  <c:v>37</c:v>
                </c:pt>
                <c:pt idx="31">
                  <c:v>63</c:v>
                </c:pt>
                <c:pt idx="32">
                  <c:v>46</c:v>
                </c:pt>
                <c:pt idx="33">
                  <c:v>41</c:v>
                </c:pt>
                <c:pt idx="34">
                  <c:v>39</c:v>
                </c:pt>
                <c:pt idx="35">
                  <c:v>43</c:v>
                </c:pt>
                <c:pt idx="36">
                  <c:v>52</c:v>
                </c:pt>
                <c:pt idx="37">
                  <c:v>38</c:v>
                </c:pt>
              </c:numCache>
            </c:numRef>
          </c:xVal>
          <c:yVal>
            <c:numRef>
              <c:f>'Correlation coefficient'!$B$3:$B$40</c:f>
              <c:numCache>
                <c:formatCode>General</c:formatCode>
                <c:ptCount val="38"/>
                <c:pt idx="0">
                  <c:v>20.68</c:v>
                </c:pt>
                <c:pt idx="1">
                  <c:v>24.23</c:v>
                </c:pt>
                <c:pt idx="2">
                  <c:v>19.64</c:v>
                </c:pt>
                <c:pt idx="3">
                  <c:v>21.68</c:v>
                </c:pt>
                <c:pt idx="4">
                  <c:v>24.5</c:v>
                </c:pt>
                <c:pt idx="5">
                  <c:v>23.65</c:v>
                </c:pt>
                <c:pt idx="6">
                  <c:v>23.47</c:v>
                </c:pt>
                <c:pt idx="7">
                  <c:v>20.81</c:v>
                </c:pt>
                <c:pt idx="8">
                  <c:v>21.59</c:v>
                </c:pt>
                <c:pt idx="9">
                  <c:v>20.99</c:v>
                </c:pt>
                <c:pt idx="10">
                  <c:v>23.51</c:v>
                </c:pt>
                <c:pt idx="11">
                  <c:v>21.8</c:v>
                </c:pt>
                <c:pt idx="12">
                  <c:v>26.59</c:v>
                </c:pt>
                <c:pt idx="13">
                  <c:v>16.690000000000001</c:v>
                </c:pt>
                <c:pt idx="14">
                  <c:v>26.13</c:v>
                </c:pt>
                <c:pt idx="15">
                  <c:v>22.16</c:v>
                </c:pt>
                <c:pt idx="16">
                  <c:v>23.17</c:v>
                </c:pt>
                <c:pt idx="17">
                  <c:v>19.27</c:v>
                </c:pt>
                <c:pt idx="18">
                  <c:v>23.88</c:v>
                </c:pt>
                <c:pt idx="19">
                  <c:v>26.03</c:v>
                </c:pt>
                <c:pt idx="20">
                  <c:v>23.38</c:v>
                </c:pt>
                <c:pt idx="21">
                  <c:v>22.36</c:v>
                </c:pt>
                <c:pt idx="22">
                  <c:v>20.13</c:v>
                </c:pt>
                <c:pt idx="23">
                  <c:v>21.66</c:v>
                </c:pt>
                <c:pt idx="24">
                  <c:v>19.63</c:v>
                </c:pt>
                <c:pt idx="25">
                  <c:v>22.35</c:v>
                </c:pt>
                <c:pt idx="26">
                  <c:v>17.61</c:v>
                </c:pt>
                <c:pt idx="27">
                  <c:v>19.98</c:v>
                </c:pt>
                <c:pt idx="28">
                  <c:v>21.16</c:v>
                </c:pt>
                <c:pt idx="29">
                  <c:v>22.54</c:v>
                </c:pt>
                <c:pt idx="30">
                  <c:v>28.41</c:v>
                </c:pt>
                <c:pt idx="31">
                  <c:v>22.15</c:v>
                </c:pt>
                <c:pt idx="32">
                  <c:v>20.350000000000001</c:v>
                </c:pt>
                <c:pt idx="33">
                  <c:v>23.54</c:v>
                </c:pt>
                <c:pt idx="34">
                  <c:v>28.73</c:v>
                </c:pt>
                <c:pt idx="35">
                  <c:v>26.87</c:v>
                </c:pt>
                <c:pt idx="36">
                  <c:v>21.48</c:v>
                </c:pt>
                <c:pt idx="37">
                  <c:v>23.47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4-B946-B038-9F4271A9DFEE}"/>
            </c:ext>
          </c:extLst>
        </c:ser>
        <c:ser>
          <c:idx val="1"/>
          <c:order val="1"/>
          <c:tx>
            <c:v>Bpdiagnosis(Yes)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2027594501671085"/>
                  <c:y val="-7.88034150241046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coefficient'!$C$3:$C$93</c:f>
              <c:numCache>
                <c:formatCode>General</c:formatCode>
                <c:ptCount val="91"/>
                <c:pt idx="0">
                  <c:v>38</c:v>
                </c:pt>
                <c:pt idx="1">
                  <c:v>49</c:v>
                </c:pt>
                <c:pt idx="2">
                  <c:v>37</c:v>
                </c:pt>
                <c:pt idx="3">
                  <c:v>48</c:v>
                </c:pt>
                <c:pt idx="4">
                  <c:v>45</c:v>
                </c:pt>
                <c:pt idx="5">
                  <c:v>42</c:v>
                </c:pt>
                <c:pt idx="6">
                  <c:v>47</c:v>
                </c:pt>
                <c:pt idx="7">
                  <c:v>37</c:v>
                </c:pt>
                <c:pt idx="8">
                  <c:v>63</c:v>
                </c:pt>
                <c:pt idx="9">
                  <c:v>46</c:v>
                </c:pt>
                <c:pt idx="10">
                  <c:v>49</c:v>
                </c:pt>
                <c:pt idx="11">
                  <c:v>41</c:v>
                </c:pt>
                <c:pt idx="12">
                  <c:v>38</c:v>
                </c:pt>
                <c:pt idx="13">
                  <c:v>42</c:v>
                </c:pt>
                <c:pt idx="14">
                  <c:v>41</c:v>
                </c:pt>
                <c:pt idx="15">
                  <c:v>39</c:v>
                </c:pt>
                <c:pt idx="16">
                  <c:v>43</c:v>
                </c:pt>
                <c:pt idx="17">
                  <c:v>40</c:v>
                </c:pt>
                <c:pt idx="18">
                  <c:v>41</c:v>
                </c:pt>
                <c:pt idx="19">
                  <c:v>40</c:v>
                </c:pt>
                <c:pt idx="20">
                  <c:v>46</c:v>
                </c:pt>
                <c:pt idx="21">
                  <c:v>57</c:v>
                </c:pt>
                <c:pt idx="22">
                  <c:v>55</c:v>
                </c:pt>
                <c:pt idx="23">
                  <c:v>58</c:v>
                </c:pt>
                <c:pt idx="24">
                  <c:v>45</c:v>
                </c:pt>
                <c:pt idx="25">
                  <c:v>51</c:v>
                </c:pt>
                <c:pt idx="26">
                  <c:v>57</c:v>
                </c:pt>
                <c:pt idx="27">
                  <c:v>64</c:v>
                </c:pt>
                <c:pt idx="28">
                  <c:v>52</c:v>
                </c:pt>
                <c:pt idx="29">
                  <c:v>47</c:v>
                </c:pt>
                <c:pt idx="30">
                  <c:v>39</c:v>
                </c:pt>
                <c:pt idx="31">
                  <c:v>39</c:v>
                </c:pt>
                <c:pt idx="32">
                  <c:v>50</c:v>
                </c:pt>
                <c:pt idx="33">
                  <c:v>50</c:v>
                </c:pt>
                <c:pt idx="34">
                  <c:v>47</c:v>
                </c:pt>
                <c:pt idx="35">
                  <c:v>46</c:v>
                </c:pt>
                <c:pt idx="36">
                  <c:v>60</c:v>
                </c:pt>
                <c:pt idx="37">
                  <c:v>43</c:v>
                </c:pt>
                <c:pt idx="38">
                  <c:v>52</c:v>
                </c:pt>
                <c:pt idx="39">
                  <c:v>50</c:v>
                </c:pt>
                <c:pt idx="40">
                  <c:v>58</c:v>
                </c:pt>
                <c:pt idx="41">
                  <c:v>60</c:v>
                </c:pt>
                <c:pt idx="42">
                  <c:v>56</c:v>
                </c:pt>
                <c:pt idx="43">
                  <c:v>44</c:v>
                </c:pt>
                <c:pt idx="44">
                  <c:v>57</c:v>
                </c:pt>
                <c:pt idx="45">
                  <c:v>55</c:v>
                </c:pt>
                <c:pt idx="46">
                  <c:v>49</c:v>
                </c:pt>
                <c:pt idx="47">
                  <c:v>63</c:v>
                </c:pt>
                <c:pt idx="48">
                  <c:v>65</c:v>
                </c:pt>
                <c:pt idx="49">
                  <c:v>49</c:v>
                </c:pt>
                <c:pt idx="50">
                  <c:v>59</c:v>
                </c:pt>
                <c:pt idx="51">
                  <c:v>50</c:v>
                </c:pt>
                <c:pt idx="52">
                  <c:v>38</c:v>
                </c:pt>
                <c:pt idx="53">
                  <c:v>60</c:v>
                </c:pt>
                <c:pt idx="54">
                  <c:v>60</c:v>
                </c:pt>
                <c:pt idx="55">
                  <c:v>64</c:v>
                </c:pt>
                <c:pt idx="56">
                  <c:v>64</c:v>
                </c:pt>
                <c:pt idx="57">
                  <c:v>54</c:v>
                </c:pt>
                <c:pt idx="58">
                  <c:v>49</c:v>
                </c:pt>
                <c:pt idx="59">
                  <c:v>62</c:v>
                </c:pt>
                <c:pt idx="60">
                  <c:v>51</c:v>
                </c:pt>
                <c:pt idx="61">
                  <c:v>52</c:v>
                </c:pt>
                <c:pt idx="62">
                  <c:v>52</c:v>
                </c:pt>
                <c:pt idx="63">
                  <c:v>39</c:v>
                </c:pt>
                <c:pt idx="64">
                  <c:v>41</c:v>
                </c:pt>
                <c:pt idx="65">
                  <c:v>61</c:v>
                </c:pt>
                <c:pt idx="66">
                  <c:v>61</c:v>
                </c:pt>
                <c:pt idx="67">
                  <c:v>59</c:v>
                </c:pt>
                <c:pt idx="68">
                  <c:v>56</c:v>
                </c:pt>
                <c:pt idx="69">
                  <c:v>41</c:v>
                </c:pt>
                <c:pt idx="70">
                  <c:v>45</c:v>
                </c:pt>
                <c:pt idx="71">
                  <c:v>42</c:v>
                </c:pt>
                <c:pt idx="72">
                  <c:v>63</c:v>
                </c:pt>
                <c:pt idx="73">
                  <c:v>44</c:v>
                </c:pt>
                <c:pt idx="74">
                  <c:v>63</c:v>
                </c:pt>
                <c:pt idx="75">
                  <c:v>67</c:v>
                </c:pt>
                <c:pt idx="76">
                  <c:v>40</c:v>
                </c:pt>
                <c:pt idx="77">
                  <c:v>51</c:v>
                </c:pt>
                <c:pt idx="78">
                  <c:v>54</c:v>
                </c:pt>
                <c:pt idx="79">
                  <c:v>63</c:v>
                </c:pt>
                <c:pt idx="80">
                  <c:v>63</c:v>
                </c:pt>
                <c:pt idx="81">
                  <c:v>65</c:v>
                </c:pt>
                <c:pt idx="82">
                  <c:v>43</c:v>
                </c:pt>
                <c:pt idx="83">
                  <c:v>61</c:v>
                </c:pt>
                <c:pt idx="84">
                  <c:v>60</c:v>
                </c:pt>
                <c:pt idx="85">
                  <c:v>52</c:v>
                </c:pt>
                <c:pt idx="86">
                  <c:v>66</c:v>
                </c:pt>
                <c:pt idx="87">
                  <c:v>62</c:v>
                </c:pt>
                <c:pt idx="88">
                  <c:v>62</c:v>
                </c:pt>
                <c:pt idx="89">
                  <c:v>53</c:v>
                </c:pt>
                <c:pt idx="90">
                  <c:v>60</c:v>
                </c:pt>
              </c:numCache>
            </c:numRef>
          </c:xVal>
          <c:yVal>
            <c:numRef>
              <c:f>'Correlation coefficient'!$D$3:$D$93</c:f>
              <c:numCache>
                <c:formatCode>General</c:formatCode>
                <c:ptCount val="91"/>
                <c:pt idx="0">
                  <c:v>30.24</c:v>
                </c:pt>
                <c:pt idx="1">
                  <c:v>21.42</c:v>
                </c:pt>
                <c:pt idx="2">
                  <c:v>33.29</c:v>
                </c:pt>
                <c:pt idx="3">
                  <c:v>31.67</c:v>
                </c:pt>
                <c:pt idx="4">
                  <c:v>22.02</c:v>
                </c:pt>
                <c:pt idx="5">
                  <c:v>21.93</c:v>
                </c:pt>
                <c:pt idx="6">
                  <c:v>20.27</c:v>
                </c:pt>
                <c:pt idx="7">
                  <c:v>23.09</c:v>
                </c:pt>
                <c:pt idx="8">
                  <c:v>24.3</c:v>
                </c:pt>
                <c:pt idx="9">
                  <c:v>28.73</c:v>
                </c:pt>
                <c:pt idx="10">
                  <c:v>29.07</c:v>
                </c:pt>
                <c:pt idx="11">
                  <c:v>23.28</c:v>
                </c:pt>
                <c:pt idx="12">
                  <c:v>23.24</c:v>
                </c:pt>
                <c:pt idx="13">
                  <c:v>24.56</c:v>
                </c:pt>
                <c:pt idx="14">
                  <c:v>18.86</c:v>
                </c:pt>
                <c:pt idx="15">
                  <c:v>29.23</c:v>
                </c:pt>
                <c:pt idx="16">
                  <c:v>29.89</c:v>
                </c:pt>
                <c:pt idx="17">
                  <c:v>27.91</c:v>
                </c:pt>
                <c:pt idx="18">
                  <c:v>31.31</c:v>
                </c:pt>
                <c:pt idx="19">
                  <c:v>20.68</c:v>
                </c:pt>
                <c:pt idx="20">
                  <c:v>22.89</c:v>
                </c:pt>
                <c:pt idx="21">
                  <c:v>18.64</c:v>
                </c:pt>
                <c:pt idx="22">
                  <c:v>26.27</c:v>
                </c:pt>
                <c:pt idx="23">
                  <c:v>30.08</c:v>
                </c:pt>
                <c:pt idx="24">
                  <c:v>23.87</c:v>
                </c:pt>
                <c:pt idx="25">
                  <c:v>24.16</c:v>
                </c:pt>
                <c:pt idx="26">
                  <c:v>24.88</c:v>
                </c:pt>
                <c:pt idx="27">
                  <c:v>22.89</c:v>
                </c:pt>
                <c:pt idx="28">
                  <c:v>24.29</c:v>
                </c:pt>
                <c:pt idx="29">
                  <c:v>22.35</c:v>
                </c:pt>
                <c:pt idx="30">
                  <c:v>30.36</c:v>
                </c:pt>
                <c:pt idx="31">
                  <c:v>20.56</c:v>
                </c:pt>
                <c:pt idx="32">
                  <c:v>18.989999999999998</c:v>
                </c:pt>
                <c:pt idx="33">
                  <c:v>26.39</c:v>
                </c:pt>
                <c:pt idx="34">
                  <c:v>19.66</c:v>
                </c:pt>
                <c:pt idx="35">
                  <c:v>23.1</c:v>
                </c:pt>
                <c:pt idx="36">
                  <c:v>30.36</c:v>
                </c:pt>
                <c:pt idx="37">
                  <c:v>27.64</c:v>
                </c:pt>
                <c:pt idx="38">
                  <c:v>25.11</c:v>
                </c:pt>
                <c:pt idx="39">
                  <c:v>22.91</c:v>
                </c:pt>
                <c:pt idx="40">
                  <c:v>22.54</c:v>
                </c:pt>
                <c:pt idx="41">
                  <c:v>27.49</c:v>
                </c:pt>
                <c:pt idx="42">
                  <c:v>30.78</c:v>
                </c:pt>
                <c:pt idx="43">
                  <c:v>23.29</c:v>
                </c:pt>
                <c:pt idx="44">
                  <c:v>26.24</c:v>
                </c:pt>
                <c:pt idx="45">
                  <c:v>20.56</c:v>
                </c:pt>
                <c:pt idx="46">
                  <c:v>21.6</c:v>
                </c:pt>
                <c:pt idx="47">
                  <c:v>33.11</c:v>
                </c:pt>
                <c:pt idx="48">
                  <c:v>28.38</c:v>
                </c:pt>
                <c:pt idx="49">
                  <c:v>25.94</c:v>
                </c:pt>
                <c:pt idx="50">
                  <c:v>34.549999999999997</c:v>
                </c:pt>
                <c:pt idx="51">
                  <c:v>22.18</c:v>
                </c:pt>
                <c:pt idx="52">
                  <c:v>21.35</c:v>
                </c:pt>
                <c:pt idx="53">
                  <c:v>25.23</c:v>
                </c:pt>
                <c:pt idx="54">
                  <c:v>32.53</c:v>
                </c:pt>
                <c:pt idx="55">
                  <c:v>25.81</c:v>
                </c:pt>
                <c:pt idx="56">
                  <c:v>25.16</c:v>
                </c:pt>
                <c:pt idx="57">
                  <c:v>23.81</c:v>
                </c:pt>
                <c:pt idx="58">
                  <c:v>23.1</c:v>
                </c:pt>
                <c:pt idx="59">
                  <c:v>28.27</c:v>
                </c:pt>
                <c:pt idx="60">
                  <c:v>27.42</c:v>
                </c:pt>
                <c:pt idx="61">
                  <c:v>34.17</c:v>
                </c:pt>
                <c:pt idx="62">
                  <c:v>25.09</c:v>
                </c:pt>
                <c:pt idx="63">
                  <c:v>24.12</c:v>
                </c:pt>
                <c:pt idx="64">
                  <c:v>18.21</c:v>
                </c:pt>
                <c:pt idx="65">
                  <c:v>22.73</c:v>
                </c:pt>
                <c:pt idx="66">
                  <c:v>28.58</c:v>
                </c:pt>
                <c:pt idx="67">
                  <c:v>20.77</c:v>
                </c:pt>
                <c:pt idx="68">
                  <c:v>25.68</c:v>
                </c:pt>
                <c:pt idx="69">
                  <c:v>33.799999999999997</c:v>
                </c:pt>
                <c:pt idx="70">
                  <c:v>25.92</c:v>
                </c:pt>
                <c:pt idx="71">
                  <c:v>28.93</c:v>
                </c:pt>
                <c:pt idx="72">
                  <c:v>28.6</c:v>
                </c:pt>
                <c:pt idx="73">
                  <c:v>24.04</c:v>
                </c:pt>
                <c:pt idx="74">
                  <c:v>27.1</c:v>
                </c:pt>
                <c:pt idx="75">
                  <c:v>24.25</c:v>
                </c:pt>
                <c:pt idx="76">
                  <c:v>25.45</c:v>
                </c:pt>
                <c:pt idx="77">
                  <c:v>23.63</c:v>
                </c:pt>
                <c:pt idx="78">
                  <c:v>26.89</c:v>
                </c:pt>
                <c:pt idx="79">
                  <c:v>29.35</c:v>
                </c:pt>
                <c:pt idx="80">
                  <c:v>23.62</c:v>
                </c:pt>
                <c:pt idx="81">
                  <c:v>30.47</c:v>
                </c:pt>
                <c:pt idx="82">
                  <c:v>30.3</c:v>
                </c:pt>
                <c:pt idx="83">
                  <c:v>32.799999999999997</c:v>
                </c:pt>
                <c:pt idx="84">
                  <c:v>25.45</c:v>
                </c:pt>
                <c:pt idx="85">
                  <c:v>27.01</c:v>
                </c:pt>
                <c:pt idx="86">
                  <c:v>20.49</c:v>
                </c:pt>
                <c:pt idx="87">
                  <c:v>29.64</c:v>
                </c:pt>
                <c:pt idx="88">
                  <c:v>32.19</c:v>
                </c:pt>
                <c:pt idx="89">
                  <c:v>21.51</c:v>
                </c:pt>
                <c:pt idx="90">
                  <c:v>24.22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24-B946-B038-9F4271A9D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215664"/>
        <c:axId val="1971545232"/>
      </c:scatterChart>
      <c:valAx>
        <c:axId val="197621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545232"/>
        <c:crosses val="autoZero"/>
        <c:crossBetween val="midCat"/>
      </c:valAx>
      <c:valAx>
        <c:axId val="197154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1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065165889160727"/>
          <c:y val="0.39439017616033967"/>
          <c:w val="0.16954741084268257"/>
          <c:h val="0.123622282744281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1B9F13AB-9CC3-B240-9C80-4041C22BEEB1}">
          <cx:tx>
            <cx:txData>
              <cx:f>_xlchart.v1.0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61E8C57-2674-4E40-81C2-3573F52AE072}">
          <cx:tx>
            <cx:txData>
              <cx:f>_xlchart.v1.2</cx:f>
              <cx:v>BMI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90C7991-5C6B-E94E-A0B4-A26050F65D4C}">
          <cx:tx>
            <cx:txData>
              <cx:f>_xlchart.v1.4</cx:f>
              <cx:v>cigsPerDay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ajorTickMarks type="out"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</cx:chartData>
  <cx:chart>
    <cx:title pos="t" align="ctr" overlay="0">
      <cx:tx>
        <cx:txData>
          <cx:v>BPdiagnosis with 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BPdiagnosis with BMI</a:t>
          </a:r>
        </a:p>
      </cx:txPr>
    </cx:title>
    <cx:plotArea>
      <cx:plotAreaRegion>
        <cx:series layoutId="boxWhisker" uniqueId="{415CA1F0-7F06-714C-8B4D-B1784CD6BF20}">
          <cx:tx>
            <cx:txData>
              <cx:f>_xlchart.v1.10</cx:f>
              <cx:v>Bpdiagnosis(No)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3F2CE6B-3AA5-4C44-AD7D-2F6DA7C1226E}">
          <cx:tx>
            <cx:txData>
              <cx:f>_xlchart.v1.12</cx:f>
              <cx:v>Bpdiagnosis(Yes)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BMI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I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Numbers of cigarettes by gender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7467AFF1-C215-5342-B315-E8AB50261C4E}">
          <cx:tx>
            <cx:txData>
              <cx:f>_xlchart.v1.6</cx:f>
              <cx:v>Female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CC38403-289C-564C-8734-80F04F02D247}">
          <cx:tx>
            <cx:txData>
              <cx:f>_xlchart.v1.8</cx:f>
              <cx:v>Male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Cigarettes per day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Cigarettes per day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GB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</a:t>
          </a:r>
        </a:p>
      </cx:txPr>
    </cx:title>
    <cx:plotArea>
      <cx:plotAreaRegion>
        <cx:series layoutId="clusteredColumn" uniqueId="{E5E1D5FE-57C4-B64D-A245-F54541278639}">
          <cx:tx>
            <cx:txData>
              <cx:f>_xlchart.v1.18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BMI</a:t>
          </a:r>
        </a:p>
      </cx:txPr>
    </cx:title>
    <cx:plotArea>
      <cx:plotAreaRegion>
        <cx:series layoutId="clusteredColumn" uniqueId="{A93A9099-92A1-AA48-AC5B-E00D0B0609FD}">
          <cx:tx>
            <cx:txData>
              <cx:f>_xlchart.v1.14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CigsPerDay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CigsPerDay</a:t>
          </a:r>
        </a:p>
      </cx:txPr>
    </cx:title>
    <cx:plotArea>
      <cx:plotAreaRegion>
        <cx:series layoutId="clusteredColumn" uniqueId="{D4A95630-6AE2-C947-B907-AD0FCB015AB3}">
          <cx:tx>
            <cx:txData>
              <cx:f>_xlchart.v1.16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microsoft.com/office/2014/relationships/chartEx" Target="../charts/chartEx6.xml"/><Relationship Id="rId7" Type="http://schemas.openxmlformats.org/officeDocument/2006/relationships/chart" Target="../charts/chart10.xml"/><Relationship Id="rId2" Type="http://schemas.microsoft.com/office/2014/relationships/chartEx" Target="../charts/chartEx5.xml"/><Relationship Id="rId1" Type="http://schemas.microsoft.com/office/2014/relationships/chartEx" Target="../charts/chartEx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501541</xdr:colOff>
      <xdr:row>11</xdr:row>
      <xdr:rowOff>21526</xdr:rowOff>
    </xdr:from>
    <xdr:to>
      <xdr:col>6</xdr:col>
      <xdr:colOff>624236</xdr:colOff>
      <xdr:row>21</xdr:row>
      <xdr:rowOff>180814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BE7726-49B1-2742-8DF3-8CAF39FEFC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9541" y="2688526"/>
              <a:ext cx="5405895" cy="2940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28976</xdr:colOff>
      <xdr:row>6</xdr:row>
      <xdr:rowOff>17764</xdr:rowOff>
    </xdr:from>
    <xdr:to>
      <xdr:col>7</xdr:col>
      <xdr:colOff>34117</xdr:colOff>
      <xdr:row>19</xdr:row>
      <xdr:rowOff>14260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F573A2-03BF-F2D7-2293-97540F26B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11927</xdr:colOff>
      <xdr:row>24</xdr:row>
      <xdr:rowOff>14038</xdr:rowOff>
    </xdr:from>
    <xdr:to>
      <xdr:col>7</xdr:col>
      <xdr:colOff>44302</xdr:colOff>
      <xdr:row>37</xdr:row>
      <xdr:rowOff>88605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E6FD2B-90CC-7163-C4B6-D1250FB88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1717606</xdr:colOff>
      <xdr:row>43</xdr:row>
      <xdr:rowOff>21387</xdr:rowOff>
    </xdr:from>
    <xdr:to>
      <xdr:col>7</xdr:col>
      <xdr:colOff>59070</xdr:colOff>
      <xdr:row>55</xdr:row>
      <xdr:rowOff>29535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2BAAB3-B25B-F149-94B8-F93395FE0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377143</xdr:colOff>
      <xdr:row>0</xdr:row>
      <xdr:rowOff>594</xdr:rowOff>
    </xdr:from>
    <xdr:to>
      <xdr:col>6</xdr:col>
      <xdr:colOff>1029730</xdr:colOff>
      <xdr:row>13</xdr:row>
      <xdr:rowOff>114415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59F647-6D4E-A7A6-E609-3AAB3F0282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366126</xdr:colOff>
      <xdr:row>16</xdr:row>
      <xdr:rowOff>12462</xdr:rowOff>
    </xdr:from>
    <xdr:to>
      <xdr:col>6</xdr:col>
      <xdr:colOff>1041170</xdr:colOff>
      <xdr:row>29</xdr:row>
      <xdr:rowOff>194504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673926-BBB6-0A1C-C212-50C017B32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13730</xdr:colOff>
      <xdr:row>9</xdr:row>
      <xdr:rowOff>11441</xdr:rowOff>
    </xdr:from>
    <xdr:to>
      <xdr:col>12</xdr:col>
      <xdr:colOff>1032933</xdr:colOff>
      <xdr:row>22</xdr:row>
      <xdr:rowOff>16933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2AF6C0D-A37C-EF3B-93F3-5A0DE0022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800100</xdr:colOff>
      <xdr:row>0</xdr:row>
      <xdr:rowOff>190500</xdr:rowOff>
    </xdr:from>
    <xdr:to>
      <xdr:col>18</xdr:col>
      <xdr:colOff>419100</xdr:colOff>
      <xdr:row>14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66D9258-ABF6-F94A-9FF9-539BC1796B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30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69645</xdr:colOff>
      <xdr:row>1</xdr:row>
      <xdr:rowOff>21302</xdr:rowOff>
    </xdr:from>
    <xdr:to>
      <xdr:col>8</xdr:col>
      <xdr:colOff>544871</xdr:colOff>
      <xdr:row>14</xdr:row>
      <xdr:rowOff>101599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99C4DD4-9AEB-D94A-8EC1-035CDB98E5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6145" y="224502"/>
              <a:ext cx="4602726" cy="27218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32238</xdr:colOff>
      <xdr:row>1</xdr:row>
      <xdr:rowOff>193904</xdr:rowOff>
    </xdr:from>
    <xdr:to>
      <xdr:col>18</xdr:col>
      <xdr:colOff>19538</xdr:colOff>
      <xdr:row>14</xdr:row>
      <xdr:rowOff>36619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571E6D7-A8AF-98B0-C1D2-B73CD4FA19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24238" y="625704"/>
              <a:ext cx="4114800" cy="24970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32238</xdr:colOff>
      <xdr:row>14</xdr:row>
      <xdr:rowOff>13759</xdr:rowOff>
    </xdr:from>
    <xdr:to>
      <xdr:col>22</xdr:col>
      <xdr:colOff>840153</xdr:colOff>
      <xdr:row>26</xdr:row>
      <xdr:rowOff>44239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015B5B-226D-60A9-4217-DD130BB9FB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51738" y="3099859"/>
              <a:ext cx="4109915" cy="24942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852853</xdr:colOff>
      <xdr:row>26</xdr:row>
      <xdr:rowOff>44239</xdr:rowOff>
    </xdr:from>
    <xdr:to>
      <xdr:col>27</xdr:col>
      <xdr:colOff>234461</xdr:colOff>
      <xdr:row>38</xdr:row>
      <xdr:rowOff>74720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61919CA-9ADC-B526-3688-BACD14819D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4353" y="5594139"/>
              <a:ext cx="4106008" cy="24815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32239</xdr:colOff>
      <xdr:row>14</xdr:row>
      <xdr:rowOff>23919</xdr:rowOff>
    </xdr:from>
    <xdr:to>
      <xdr:col>18</xdr:col>
      <xdr:colOff>19538</xdr:colOff>
      <xdr:row>26</xdr:row>
      <xdr:rowOff>54399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4BC98C-A1D1-EDDB-E3E0-0CCCD74AD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852853</xdr:colOff>
      <xdr:row>14</xdr:row>
      <xdr:rowOff>11219</xdr:rowOff>
    </xdr:from>
    <xdr:to>
      <xdr:col>27</xdr:col>
      <xdr:colOff>234461</xdr:colOff>
      <xdr:row>26</xdr:row>
      <xdr:rowOff>41699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619ABBD-F7A8-D14B-AED4-CE70D8805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32238</xdr:colOff>
      <xdr:row>26</xdr:row>
      <xdr:rowOff>36619</xdr:rowOff>
    </xdr:from>
    <xdr:to>
      <xdr:col>22</xdr:col>
      <xdr:colOff>840153</xdr:colOff>
      <xdr:row>38</xdr:row>
      <xdr:rowOff>67100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15A342-359A-124E-94CB-A920997EC5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32239</xdr:colOff>
      <xdr:row>26</xdr:row>
      <xdr:rowOff>36619</xdr:rowOff>
    </xdr:from>
    <xdr:to>
      <xdr:col>18</xdr:col>
      <xdr:colOff>19538</xdr:colOff>
      <xdr:row>38</xdr:row>
      <xdr:rowOff>67100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BBB95A-30A3-F649-85E6-035F73D99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852853</xdr:colOff>
      <xdr:row>1</xdr:row>
      <xdr:rowOff>193904</xdr:rowOff>
    </xdr:from>
    <xdr:to>
      <xdr:col>27</xdr:col>
      <xdr:colOff>234461</xdr:colOff>
      <xdr:row>14</xdr:row>
      <xdr:rowOff>28999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7155A06-DC7E-C344-8995-269338D579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33866</xdr:colOff>
      <xdr:row>1</xdr:row>
      <xdr:rowOff>186266</xdr:rowOff>
    </xdr:from>
    <xdr:to>
      <xdr:col>22</xdr:col>
      <xdr:colOff>850899</xdr:colOff>
      <xdr:row>14</xdr:row>
      <xdr:rowOff>30480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0189B33-BD76-0448-BF3B-5C1D57F63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1040320</xdr:colOff>
      <xdr:row>2</xdr:row>
      <xdr:rowOff>202660</xdr:rowOff>
    </xdr:from>
    <xdr:to>
      <xdr:col>10</xdr:col>
      <xdr:colOff>645251</xdr:colOff>
      <xdr:row>19</xdr:row>
      <xdr:rowOff>113899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D4A501-6EA6-7C4A-8F89-B7612DBF7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yeon Yoon" refreshedDate="45373.516568749998" createdVersion="8" refreshedVersion="8" minRefreshableVersion="3" recordCount="130" xr:uid="{00000000-000A-0000-FFFF-FFFF12000000}">
  <cacheSource type="worksheet">
    <worksheetSource ref="A1:F130" sheet="BP1"/>
  </cacheSource>
  <cacheFields count="6">
    <cacheField name="sex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34" maxValue="67" count="34">
        <n v="49"/>
        <n v="42"/>
        <n v="35"/>
        <n v="45"/>
        <n v="55"/>
        <n v="40"/>
        <n v="41"/>
        <n v="34"/>
        <n v="52"/>
        <n v="38"/>
        <n v="60"/>
        <n v="36"/>
        <n v="44"/>
        <n v="56"/>
        <n v="46"/>
        <n v="43"/>
        <n v="47"/>
        <n v="54"/>
        <n v="39"/>
        <n v="37"/>
        <n v="63"/>
        <n v="48"/>
        <n v="57"/>
        <n v="58"/>
        <n v="51"/>
        <n v="64"/>
        <n v="50"/>
        <n v="65"/>
        <n v="59"/>
        <n v="53"/>
        <n v="62"/>
        <n v="61"/>
        <n v="67"/>
        <n v="66"/>
      </sharedItems>
      <fieldGroup base="1">
        <rangePr startNum="34" endNum="67" groupInterval="4"/>
        <groupItems count="11">
          <s v="&lt;34"/>
          <s v="34-37"/>
          <s v="38-41"/>
          <s v="42-45"/>
          <s v="46-49"/>
          <s v="50-53"/>
          <s v="54-57"/>
          <s v="58-61"/>
          <s v="62-65"/>
          <s v="66-69"/>
          <s v="&gt;70"/>
        </groupItems>
      </fieldGroup>
    </cacheField>
    <cacheField name="BMI" numFmtId="0">
      <sharedItems containsSemiMixedTypes="0" containsString="0" containsNumber="1" minValue="16.690000000000001" maxValue="39.6"/>
    </cacheField>
    <cacheField name="cigsPerDay" numFmtId="0">
      <sharedItems containsSemiMixedTypes="0" containsString="0" containsNumber="1" containsInteger="1" minValue="0" maxValue="40" count="13">
        <n v="0"/>
        <n v="30"/>
        <n v="20"/>
        <n v="5"/>
        <n v="10"/>
        <n v="18"/>
        <n v="7"/>
        <n v="15"/>
        <n v="9"/>
        <n v="40"/>
        <n v="3"/>
        <n v="1"/>
        <n v="23"/>
      </sharedItems>
      <fieldGroup base="3">
        <rangePr startNum="0" endNum="40" groupInterval="5"/>
        <groupItems count="10">
          <s v="&lt;0"/>
          <s v="0-4"/>
          <s v="5-9"/>
          <s v="10-14"/>
          <s v="15-19"/>
          <s v="20-24"/>
          <s v="25-29"/>
          <s v="30-34"/>
          <s v="35-40"/>
          <s v="&gt;40"/>
        </groupItems>
      </fieldGroup>
    </cacheField>
    <cacheField name="HYP" numFmtId="0">
      <sharedItems containsSemiMixedTypes="0" containsString="0" containsNumber="1" containsInteger="1" minValue="0" maxValue="1"/>
    </cacheField>
    <cacheField name="BPdiag0si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yeon Yoon" refreshedDate="45385.714736226852" createdVersion="8" refreshedVersion="8" minRefreshableVersion="3" recordCount="130" xr:uid="{377EC26C-4FAD-D547-9DD8-DE778F289026}">
  <cacheSource type="worksheet">
    <worksheetSource ref="C1:F130" sheet="BP1"/>
  </cacheSource>
  <cacheFields count="4">
    <cacheField name="BMI" numFmtId="0">
      <sharedItems containsSemiMixedTypes="0" containsString="0" containsNumber="1" minValue="16.690000000000001" maxValue="39.6" count="120">
        <n v="20.68"/>
        <n v="24.23"/>
        <n v="19.64"/>
        <n v="21.68"/>
        <n v="24.5"/>
        <n v="23.65"/>
        <n v="23.47"/>
        <n v="20.81"/>
        <n v="21.59"/>
        <n v="20.99"/>
        <n v="23.51"/>
        <n v="21.8"/>
        <n v="26.59"/>
        <n v="16.690000000000001"/>
        <n v="26.13"/>
        <n v="22.16"/>
        <n v="23.17"/>
        <n v="19.27"/>
        <n v="23.88"/>
        <n v="26.03"/>
        <n v="23.38"/>
        <n v="22.36"/>
        <n v="20.13"/>
        <n v="21.66"/>
        <n v="19.63"/>
        <n v="22.35"/>
        <n v="17.61"/>
        <n v="19.98"/>
        <n v="21.16"/>
        <n v="22.54"/>
        <n v="28.41"/>
        <n v="22.15"/>
        <n v="20.350000000000001"/>
        <n v="23.54"/>
        <n v="28.73"/>
        <n v="26.87"/>
        <n v="21.48"/>
        <n v="30.24"/>
        <n v="21.42"/>
        <n v="33.29"/>
        <n v="31.67"/>
        <n v="22.02"/>
        <n v="21.93"/>
        <n v="20.27"/>
        <n v="23.09"/>
        <n v="24.3"/>
        <n v="29.07"/>
        <n v="23.28"/>
        <n v="23.24"/>
        <n v="24.56"/>
        <n v="18.86"/>
        <n v="29.23"/>
        <n v="29.89"/>
        <n v="27.91"/>
        <n v="31.31"/>
        <n v="22.89"/>
        <n v="18.64"/>
        <n v="26.27"/>
        <n v="30.08"/>
        <n v="23.87"/>
        <n v="24.16"/>
        <n v="24.88"/>
        <n v="24.29"/>
        <n v="30.36"/>
        <n v="20.56"/>
        <n v="18.989999999999998"/>
        <n v="26.39"/>
        <n v="19.66"/>
        <n v="23.1"/>
        <n v="27.64"/>
        <n v="25.11"/>
        <n v="22.91"/>
        <n v="27.49"/>
        <n v="30.78"/>
        <n v="23.29"/>
        <n v="26.24"/>
        <n v="21.6"/>
        <n v="33.11"/>
        <n v="28.38"/>
        <n v="25.94"/>
        <n v="34.549999999999997"/>
        <n v="22.18"/>
        <n v="21.35"/>
        <n v="25.23"/>
        <n v="39.6"/>
        <n v="32.53"/>
        <n v="25.81"/>
        <n v="25.16"/>
        <n v="23.81"/>
        <n v="28.27"/>
        <n v="27.42"/>
        <n v="34.17"/>
        <n v="25.09"/>
        <n v="24.12"/>
        <n v="18.21"/>
        <n v="22.73"/>
        <n v="28.58"/>
        <n v="20.77"/>
        <n v="25.68"/>
        <n v="33.799999999999997"/>
        <n v="25.92"/>
        <n v="28.93"/>
        <n v="28.6"/>
        <n v="24.04"/>
        <n v="27.1"/>
        <n v="24.25"/>
        <n v="25.45"/>
        <n v="23.63"/>
        <n v="26.89"/>
        <n v="29.35"/>
        <n v="23.62"/>
        <n v="30.47"/>
        <n v="30.3"/>
        <n v="32.799999999999997"/>
        <n v="27.01"/>
        <n v="20.49"/>
        <n v="29.64"/>
        <n v="32.19"/>
        <n v="21.51"/>
        <n v="24.22"/>
      </sharedItems>
      <fieldGroup base="0">
        <rangePr autoStart="0" autoEnd="0" startNum="16" endNum="40" groupInterval="4"/>
        <groupItems count="8">
          <s v="&lt;16"/>
          <s v="16-20"/>
          <s v="20-24"/>
          <s v="24-28"/>
          <s v="28-32"/>
          <s v="32-36"/>
          <s v="36-40"/>
          <s v="&gt;40"/>
        </groupItems>
      </fieldGroup>
    </cacheField>
    <cacheField name="cigsPerDay" numFmtId="0">
      <sharedItems containsSemiMixedTypes="0" containsString="0" containsNumber="1" containsInteger="1" minValue="0" maxValue="40"/>
    </cacheField>
    <cacheField name="HYP" numFmtId="0">
      <sharedItems containsSemiMixedTypes="0" containsString="0" containsNumber="1" containsInteger="1" minValue="0" maxValue="1"/>
    </cacheField>
    <cacheField name="BPdiag0sis(dummy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x v="0"/>
    <x v="0"/>
    <n v="20.68"/>
    <x v="0"/>
    <n v="1"/>
    <n v="0"/>
  </r>
  <r>
    <x v="1"/>
    <x v="1"/>
    <n v="24.23"/>
    <x v="1"/>
    <n v="0"/>
    <n v="0"/>
  </r>
  <r>
    <x v="1"/>
    <x v="2"/>
    <n v="19.64"/>
    <x v="0"/>
    <n v="0"/>
    <n v="0"/>
  </r>
  <r>
    <x v="0"/>
    <x v="3"/>
    <n v="21.68"/>
    <x v="2"/>
    <n v="0"/>
    <n v="0"/>
  </r>
  <r>
    <x v="1"/>
    <x v="4"/>
    <n v="24.5"/>
    <x v="0"/>
    <n v="0"/>
    <n v="0"/>
  </r>
  <r>
    <x v="1"/>
    <x v="5"/>
    <n v="23.65"/>
    <x v="0"/>
    <n v="0"/>
    <n v="0"/>
  </r>
  <r>
    <x v="1"/>
    <x v="6"/>
    <n v="23.47"/>
    <x v="3"/>
    <n v="0"/>
    <n v="0"/>
  </r>
  <r>
    <x v="1"/>
    <x v="7"/>
    <n v="20.81"/>
    <x v="0"/>
    <n v="0"/>
    <n v="0"/>
  </r>
  <r>
    <x v="0"/>
    <x v="1"/>
    <n v="21.59"/>
    <x v="1"/>
    <n v="0"/>
    <n v="0"/>
  </r>
  <r>
    <x v="1"/>
    <x v="5"/>
    <n v="20.99"/>
    <x v="0"/>
    <n v="0"/>
    <n v="0"/>
  </r>
  <r>
    <x v="0"/>
    <x v="8"/>
    <n v="23.51"/>
    <x v="0"/>
    <n v="0"/>
    <n v="0"/>
  </r>
  <r>
    <x v="1"/>
    <x v="9"/>
    <n v="21.8"/>
    <x v="0"/>
    <n v="0"/>
    <n v="0"/>
  </r>
  <r>
    <x v="0"/>
    <x v="10"/>
    <n v="26.59"/>
    <x v="0"/>
    <n v="0"/>
    <n v="0"/>
  </r>
  <r>
    <x v="1"/>
    <x v="5"/>
    <n v="16.690000000000001"/>
    <x v="0"/>
    <n v="0"/>
    <n v="0"/>
  </r>
  <r>
    <x v="1"/>
    <x v="11"/>
    <n v="26.13"/>
    <x v="0"/>
    <n v="0"/>
    <n v="0"/>
  </r>
  <r>
    <x v="0"/>
    <x v="12"/>
    <n v="22.16"/>
    <x v="4"/>
    <n v="0"/>
    <n v="0"/>
  </r>
  <r>
    <x v="1"/>
    <x v="13"/>
    <n v="23.17"/>
    <x v="5"/>
    <n v="0"/>
    <n v="0"/>
  </r>
  <r>
    <x v="1"/>
    <x v="1"/>
    <n v="19.27"/>
    <x v="6"/>
    <n v="0"/>
    <n v="0"/>
  </r>
  <r>
    <x v="1"/>
    <x v="9"/>
    <n v="23.88"/>
    <x v="7"/>
    <n v="0"/>
    <n v="0"/>
  </r>
  <r>
    <x v="1"/>
    <x v="11"/>
    <n v="26.03"/>
    <x v="0"/>
    <n v="0"/>
    <n v="0"/>
  </r>
  <r>
    <x v="0"/>
    <x v="14"/>
    <n v="23.38"/>
    <x v="2"/>
    <n v="0"/>
    <n v="0"/>
  </r>
  <r>
    <x v="1"/>
    <x v="15"/>
    <n v="22.36"/>
    <x v="0"/>
    <n v="0"/>
    <n v="0"/>
  </r>
  <r>
    <x v="0"/>
    <x v="16"/>
    <n v="20.13"/>
    <x v="2"/>
    <n v="0"/>
    <n v="0"/>
  </r>
  <r>
    <x v="1"/>
    <x v="16"/>
    <n v="21.66"/>
    <x v="7"/>
    <n v="0"/>
    <n v="0"/>
  </r>
  <r>
    <x v="1"/>
    <x v="17"/>
    <n v="19.63"/>
    <x v="0"/>
    <n v="0"/>
    <n v="0"/>
  </r>
  <r>
    <x v="0"/>
    <x v="18"/>
    <n v="22.35"/>
    <x v="8"/>
    <n v="0"/>
    <n v="0"/>
  </r>
  <r>
    <x v="0"/>
    <x v="17"/>
    <n v="17.61"/>
    <x v="8"/>
    <n v="0"/>
    <n v="0"/>
  </r>
  <r>
    <x v="1"/>
    <x v="14"/>
    <n v="19.98"/>
    <x v="0"/>
    <n v="0"/>
    <n v="0"/>
  </r>
  <r>
    <x v="0"/>
    <x v="12"/>
    <n v="21.16"/>
    <x v="2"/>
    <n v="0"/>
    <n v="0"/>
  </r>
  <r>
    <x v="0"/>
    <x v="18"/>
    <n v="22.54"/>
    <x v="2"/>
    <n v="0"/>
    <n v="0"/>
  </r>
  <r>
    <x v="1"/>
    <x v="19"/>
    <n v="28.41"/>
    <x v="1"/>
    <n v="0"/>
    <n v="0"/>
  </r>
  <r>
    <x v="0"/>
    <x v="20"/>
    <n v="22.15"/>
    <x v="9"/>
    <n v="0"/>
    <n v="0"/>
  </r>
  <r>
    <x v="0"/>
    <x v="14"/>
    <n v="20.350000000000001"/>
    <x v="4"/>
    <n v="0"/>
    <n v="0"/>
  </r>
  <r>
    <x v="1"/>
    <x v="6"/>
    <n v="23.54"/>
    <x v="3"/>
    <n v="0"/>
    <n v="0"/>
  </r>
  <r>
    <x v="1"/>
    <x v="18"/>
    <n v="28.73"/>
    <x v="10"/>
    <n v="0"/>
    <n v="0"/>
  </r>
  <r>
    <x v="0"/>
    <x v="15"/>
    <n v="26.87"/>
    <x v="4"/>
    <n v="0"/>
    <n v="0"/>
  </r>
  <r>
    <x v="1"/>
    <x v="8"/>
    <n v="21.48"/>
    <x v="2"/>
    <n v="0"/>
    <n v="0"/>
  </r>
  <r>
    <x v="1"/>
    <x v="9"/>
    <n v="23.47"/>
    <x v="2"/>
    <n v="0"/>
    <n v="0"/>
  </r>
  <r>
    <x v="1"/>
    <x v="9"/>
    <n v="30.24"/>
    <x v="0"/>
    <n v="0"/>
    <n v="1"/>
  </r>
  <r>
    <x v="1"/>
    <x v="0"/>
    <n v="21.42"/>
    <x v="2"/>
    <n v="0"/>
    <n v="1"/>
  </r>
  <r>
    <x v="0"/>
    <x v="19"/>
    <n v="33.29"/>
    <x v="0"/>
    <n v="0"/>
    <n v="1"/>
  </r>
  <r>
    <x v="1"/>
    <x v="21"/>
    <n v="31.67"/>
    <x v="0"/>
    <n v="0"/>
    <n v="1"/>
  </r>
  <r>
    <x v="1"/>
    <x v="3"/>
    <n v="22.02"/>
    <x v="2"/>
    <n v="0"/>
    <n v="1"/>
  </r>
  <r>
    <x v="1"/>
    <x v="1"/>
    <n v="21.93"/>
    <x v="7"/>
    <n v="0"/>
    <n v="1"/>
  </r>
  <r>
    <x v="1"/>
    <x v="16"/>
    <n v="20.27"/>
    <x v="0"/>
    <n v="0"/>
    <n v="1"/>
  </r>
  <r>
    <x v="1"/>
    <x v="19"/>
    <n v="23.09"/>
    <x v="2"/>
    <n v="0"/>
    <n v="1"/>
  </r>
  <r>
    <x v="1"/>
    <x v="20"/>
    <n v="24.3"/>
    <x v="0"/>
    <n v="0"/>
    <n v="1"/>
  </r>
  <r>
    <x v="0"/>
    <x v="14"/>
    <n v="28.73"/>
    <x v="0"/>
    <n v="0"/>
    <n v="1"/>
  </r>
  <r>
    <x v="1"/>
    <x v="0"/>
    <n v="29.07"/>
    <x v="10"/>
    <n v="0"/>
    <n v="1"/>
  </r>
  <r>
    <x v="0"/>
    <x v="6"/>
    <n v="23.28"/>
    <x v="11"/>
    <n v="0"/>
    <n v="1"/>
  </r>
  <r>
    <x v="0"/>
    <x v="9"/>
    <n v="23.24"/>
    <x v="3"/>
    <n v="0"/>
    <n v="1"/>
  </r>
  <r>
    <x v="1"/>
    <x v="1"/>
    <n v="24.56"/>
    <x v="0"/>
    <n v="0"/>
    <n v="1"/>
  </r>
  <r>
    <x v="1"/>
    <x v="6"/>
    <n v="18.86"/>
    <x v="1"/>
    <n v="0"/>
    <n v="1"/>
  </r>
  <r>
    <x v="1"/>
    <x v="18"/>
    <n v="29.23"/>
    <x v="0"/>
    <n v="0"/>
    <n v="1"/>
  </r>
  <r>
    <x v="0"/>
    <x v="15"/>
    <n v="29.89"/>
    <x v="0"/>
    <n v="0"/>
    <n v="1"/>
  </r>
  <r>
    <x v="1"/>
    <x v="5"/>
    <n v="27.91"/>
    <x v="0"/>
    <n v="0"/>
    <n v="1"/>
  </r>
  <r>
    <x v="0"/>
    <x v="6"/>
    <n v="31.31"/>
    <x v="0"/>
    <n v="1"/>
    <n v="1"/>
  </r>
  <r>
    <x v="1"/>
    <x v="5"/>
    <n v="20.68"/>
    <x v="11"/>
    <n v="0"/>
    <n v="1"/>
  </r>
  <r>
    <x v="1"/>
    <x v="14"/>
    <n v="22.89"/>
    <x v="3"/>
    <n v="0"/>
    <n v="1"/>
  </r>
  <r>
    <x v="1"/>
    <x v="22"/>
    <n v="18.64"/>
    <x v="0"/>
    <n v="0"/>
    <n v="1"/>
  </r>
  <r>
    <x v="1"/>
    <x v="4"/>
    <n v="26.27"/>
    <x v="0"/>
    <n v="0"/>
    <n v="1"/>
  </r>
  <r>
    <x v="1"/>
    <x v="23"/>
    <n v="30.08"/>
    <x v="2"/>
    <n v="0"/>
    <n v="1"/>
  </r>
  <r>
    <x v="1"/>
    <x v="3"/>
    <n v="23.87"/>
    <x v="0"/>
    <n v="0"/>
    <n v="1"/>
  </r>
  <r>
    <x v="1"/>
    <x v="24"/>
    <n v="24.16"/>
    <x v="0"/>
    <n v="0"/>
    <n v="1"/>
  </r>
  <r>
    <x v="0"/>
    <x v="22"/>
    <n v="24.88"/>
    <x v="10"/>
    <n v="0"/>
    <n v="1"/>
  </r>
  <r>
    <x v="1"/>
    <x v="25"/>
    <n v="22.89"/>
    <x v="0"/>
    <n v="0"/>
    <n v="1"/>
  </r>
  <r>
    <x v="1"/>
    <x v="8"/>
    <n v="24.29"/>
    <x v="2"/>
    <n v="0"/>
    <n v="1"/>
  </r>
  <r>
    <x v="1"/>
    <x v="16"/>
    <n v="22.35"/>
    <x v="2"/>
    <n v="0"/>
    <n v="1"/>
  </r>
  <r>
    <x v="1"/>
    <x v="18"/>
    <n v="30.36"/>
    <x v="0"/>
    <n v="1"/>
    <n v="1"/>
  </r>
  <r>
    <x v="1"/>
    <x v="18"/>
    <n v="20.56"/>
    <x v="2"/>
    <n v="0"/>
    <n v="1"/>
  </r>
  <r>
    <x v="1"/>
    <x v="26"/>
    <n v="18.989999999999998"/>
    <x v="1"/>
    <n v="0"/>
    <n v="1"/>
  </r>
  <r>
    <x v="1"/>
    <x v="26"/>
    <n v="26.39"/>
    <x v="0"/>
    <n v="0"/>
    <n v="1"/>
  </r>
  <r>
    <x v="0"/>
    <x v="16"/>
    <n v="19.66"/>
    <x v="2"/>
    <n v="0"/>
    <n v="1"/>
  </r>
  <r>
    <x v="0"/>
    <x v="14"/>
    <n v="23.1"/>
    <x v="12"/>
    <n v="0"/>
    <n v="1"/>
  </r>
  <r>
    <x v="0"/>
    <x v="10"/>
    <n v="30.36"/>
    <x v="0"/>
    <n v="0"/>
    <n v="1"/>
  </r>
  <r>
    <x v="0"/>
    <x v="15"/>
    <n v="27.64"/>
    <x v="0"/>
    <n v="0"/>
    <n v="1"/>
  </r>
  <r>
    <x v="0"/>
    <x v="8"/>
    <n v="25.11"/>
    <x v="2"/>
    <n v="0"/>
    <n v="1"/>
  </r>
  <r>
    <x v="0"/>
    <x v="26"/>
    <n v="22.91"/>
    <x v="0"/>
    <n v="0"/>
    <n v="1"/>
  </r>
  <r>
    <x v="1"/>
    <x v="23"/>
    <n v="22.54"/>
    <x v="2"/>
    <n v="0"/>
    <n v="1"/>
  </r>
  <r>
    <x v="1"/>
    <x v="10"/>
    <n v="27.49"/>
    <x v="0"/>
    <n v="1"/>
    <n v="1"/>
  </r>
  <r>
    <x v="1"/>
    <x v="13"/>
    <n v="30.78"/>
    <x v="3"/>
    <n v="0"/>
    <n v="1"/>
  </r>
  <r>
    <x v="1"/>
    <x v="12"/>
    <n v="23.29"/>
    <x v="7"/>
    <n v="0"/>
    <n v="1"/>
  </r>
  <r>
    <x v="1"/>
    <x v="22"/>
    <n v="26.24"/>
    <x v="0"/>
    <n v="0"/>
    <n v="1"/>
  </r>
  <r>
    <x v="1"/>
    <x v="4"/>
    <n v="20.56"/>
    <x v="0"/>
    <n v="0"/>
    <n v="1"/>
  </r>
  <r>
    <x v="1"/>
    <x v="0"/>
    <n v="21.6"/>
    <x v="11"/>
    <n v="0"/>
    <n v="1"/>
  </r>
  <r>
    <x v="0"/>
    <x v="20"/>
    <n v="33.11"/>
    <x v="0"/>
    <n v="0"/>
    <n v="1"/>
  </r>
  <r>
    <x v="1"/>
    <x v="27"/>
    <n v="28.38"/>
    <x v="0"/>
    <n v="0"/>
    <n v="1"/>
  </r>
  <r>
    <x v="1"/>
    <x v="0"/>
    <n v="25.94"/>
    <x v="0"/>
    <n v="1"/>
    <n v="1"/>
  </r>
  <r>
    <x v="0"/>
    <x v="28"/>
    <n v="34.549999999999997"/>
    <x v="0"/>
    <n v="1"/>
    <n v="1"/>
  </r>
  <r>
    <x v="1"/>
    <x v="26"/>
    <n v="22.18"/>
    <x v="2"/>
    <n v="1"/>
    <n v="1"/>
  </r>
  <r>
    <x v="0"/>
    <x v="9"/>
    <n v="21.35"/>
    <x v="2"/>
    <n v="1"/>
    <n v="1"/>
  </r>
  <r>
    <x v="1"/>
    <x v="10"/>
    <n v="25.23"/>
    <x v="10"/>
    <n v="0"/>
    <n v="1"/>
  </r>
  <r>
    <x v="1"/>
    <x v="29"/>
    <n v="39.6"/>
    <x v="0"/>
    <n v="1"/>
    <n v="1"/>
  </r>
  <r>
    <x v="1"/>
    <x v="10"/>
    <n v="32.53"/>
    <x v="0"/>
    <n v="1"/>
    <n v="1"/>
  </r>
  <r>
    <x v="1"/>
    <x v="25"/>
    <n v="25.81"/>
    <x v="0"/>
    <n v="1"/>
    <n v="1"/>
  </r>
  <r>
    <x v="1"/>
    <x v="25"/>
    <n v="25.16"/>
    <x v="8"/>
    <n v="1"/>
    <n v="1"/>
  </r>
  <r>
    <x v="1"/>
    <x v="17"/>
    <n v="23.81"/>
    <x v="0"/>
    <n v="1"/>
    <n v="1"/>
  </r>
  <r>
    <x v="1"/>
    <x v="0"/>
    <n v="23.1"/>
    <x v="0"/>
    <n v="1"/>
    <n v="1"/>
  </r>
  <r>
    <x v="0"/>
    <x v="30"/>
    <n v="28.27"/>
    <x v="0"/>
    <n v="0"/>
    <n v="1"/>
  </r>
  <r>
    <x v="1"/>
    <x v="24"/>
    <n v="27.42"/>
    <x v="5"/>
    <n v="1"/>
    <n v="1"/>
  </r>
  <r>
    <x v="0"/>
    <x v="8"/>
    <n v="34.17"/>
    <x v="0"/>
    <n v="0"/>
    <n v="1"/>
  </r>
  <r>
    <x v="0"/>
    <x v="8"/>
    <n v="25.09"/>
    <x v="0"/>
    <n v="0"/>
    <n v="1"/>
  </r>
  <r>
    <x v="1"/>
    <x v="18"/>
    <n v="24.12"/>
    <x v="1"/>
    <n v="1"/>
    <n v="1"/>
  </r>
  <r>
    <x v="1"/>
    <x v="6"/>
    <n v="18.21"/>
    <x v="2"/>
    <n v="0"/>
    <n v="1"/>
  </r>
  <r>
    <x v="1"/>
    <x v="31"/>
    <n v="22.73"/>
    <x v="3"/>
    <n v="1"/>
    <n v="1"/>
  </r>
  <r>
    <x v="0"/>
    <x v="31"/>
    <n v="28.58"/>
    <x v="1"/>
    <n v="1"/>
    <n v="1"/>
  </r>
  <r>
    <x v="0"/>
    <x v="28"/>
    <n v="20.77"/>
    <x v="0"/>
    <n v="1"/>
    <n v="1"/>
  </r>
  <r>
    <x v="1"/>
    <x v="13"/>
    <n v="25.68"/>
    <x v="11"/>
    <n v="1"/>
    <n v="1"/>
  </r>
  <r>
    <x v="0"/>
    <x v="6"/>
    <n v="33.799999999999997"/>
    <x v="2"/>
    <n v="1"/>
    <n v="1"/>
  </r>
  <r>
    <x v="1"/>
    <x v="3"/>
    <n v="25.92"/>
    <x v="0"/>
    <n v="1"/>
    <n v="1"/>
  </r>
  <r>
    <x v="0"/>
    <x v="1"/>
    <n v="28.93"/>
    <x v="11"/>
    <n v="1"/>
    <n v="1"/>
  </r>
  <r>
    <x v="0"/>
    <x v="20"/>
    <n v="28.6"/>
    <x v="0"/>
    <n v="1"/>
    <n v="1"/>
  </r>
  <r>
    <x v="0"/>
    <x v="12"/>
    <n v="24.04"/>
    <x v="0"/>
    <n v="0"/>
    <n v="1"/>
  </r>
  <r>
    <x v="0"/>
    <x v="20"/>
    <n v="27.1"/>
    <x v="10"/>
    <n v="1"/>
    <n v="1"/>
  </r>
  <r>
    <x v="0"/>
    <x v="32"/>
    <n v="24.25"/>
    <x v="0"/>
    <n v="1"/>
    <n v="1"/>
  </r>
  <r>
    <x v="0"/>
    <x v="5"/>
    <n v="25.45"/>
    <x v="2"/>
    <n v="0"/>
    <n v="1"/>
  </r>
  <r>
    <x v="1"/>
    <x v="24"/>
    <n v="23.63"/>
    <x v="10"/>
    <n v="1"/>
    <n v="1"/>
  </r>
  <r>
    <x v="1"/>
    <x v="17"/>
    <n v="26.89"/>
    <x v="0"/>
    <n v="1"/>
    <n v="1"/>
  </r>
  <r>
    <x v="0"/>
    <x v="20"/>
    <n v="29.35"/>
    <x v="0"/>
    <n v="0"/>
    <n v="1"/>
  </r>
  <r>
    <x v="1"/>
    <x v="20"/>
    <n v="23.62"/>
    <x v="0"/>
    <n v="1"/>
    <n v="1"/>
  </r>
  <r>
    <x v="0"/>
    <x v="27"/>
    <n v="30.47"/>
    <x v="0"/>
    <n v="1"/>
    <n v="1"/>
  </r>
  <r>
    <x v="0"/>
    <x v="15"/>
    <n v="30.3"/>
    <x v="0"/>
    <n v="1"/>
    <n v="1"/>
  </r>
  <r>
    <x v="0"/>
    <x v="31"/>
    <n v="32.799999999999997"/>
    <x v="0"/>
    <n v="1"/>
    <n v="1"/>
  </r>
  <r>
    <x v="1"/>
    <x v="10"/>
    <n v="25.45"/>
    <x v="7"/>
    <n v="1"/>
    <n v="1"/>
  </r>
  <r>
    <x v="1"/>
    <x v="8"/>
    <n v="27.01"/>
    <x v="10"/>
    <n v="1"/>
    <n v="1"/>
  </r>
  <r>
    <x v="1"/>
    <x v="33"/>
    <n v="20.49"/>
    <x v="7"/>
    <n v="1"/>
    <n v="1"/>
  </r>
  <r>
    <x v="0"/>
    <x v="30"/>
    <n v="29.64"/>
    <x v="0"/>
    <n v="1"/>
    <n v="1"/>
  </r>
  <r>
    <x v="1"/>
    <x v="30"/>
    <n v="32.19"/>
    <x v="0"/>
    <n v="1"/>
    <n v="1"/>
  </r>
  <r>
    <x v="0"/>
    <x v="29"/>
    <n v="21.51"/>
    <x v="0"/>
    <n v="1"/>
    <n v="1"/>
  </r>
  <r>
    <x v="1"/>
    <x v="10"/>
    <n v="24.22"/>
    <x v="2"/>
    <n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x v="0"/>
    <n v="0"/>
    <n v="1"/>
    <n v="0"/>
  </r>
  <r>
    <x v="1"/>
    <n v="30"/>
    <n v="0"/>
    <n v="0"/>
  </r>
  <r>
    <x v="2"/>
    <n v="0"/>
    <n v="0"/>
    <n v="0"/>
  </r>
  <r>
    <x v="3"/>
    <n v="20"/>
    <n v="0"/>
    <n v="0"/>
  </r>
  <r>
    <x v="4"/>
    <n v="0"/>
    <n v="0"/>
    <n v="0"/>
  </r>
  <r>
    <x v="5"/>
    <n v="0"/>
    <n v="0"/>
    <n v="0"/>
  </r>
  <r>
    <x v="6"/>
    <n v="5"/>
    <n v="0"/>
    <n v="0"/>
  </r>
  <r>
    <x v="7"/>
    <n v="0"/>
    <n v="0"/>
    <n v="0"/>
  </r>
  <r>
    <x v="8"/>
    <n v="30"/>
    <n v="0"/>
    <n v="0"/>
  </r>
  <r>
    <x v="9"/>
    <n v="0"/>
    <n v="0"/>
    <n v="0"/>
  </r>
  <r>
    <x v="10"/>
    <n v="0"/>
    <n v="0"/>
    <n v="0"/>
  </r>
  <r>
    <x v="11"/>
    <n v="0"/>
    <n v="0"/>
    <n v="0"/>
  </r>
  <r>
    <x v="12"/>
    <n v="0"/>
    <n v="0"/>
    <n v="0"/>
  </r>
  <r>
    <x v="13"/>
    <n v="0"/>
    <n v="0"/>
    <n v="0"/>
  </r>
  <r>
    <x v="14"/>
    <n v="0"/>
    <n v="0"/>
    <n v="0"/>
  </r>
  <r>
    <x v="15"/>
    <n v="10"/>
    <n v="0"/>
    <n v="0"/>
  </r>
  <r>
    <x v="16"/>
    <n v="18"/>
    <n v="0"/>
    <n v="0"/>
  </r>
  <r>
    <x v="17"/>
    <n v="7"/>
    <n v="0"/>
    <n v="0"/>
  </r>
  <r>
    <x v="18"/>
    <n v="15"/>
    <n v="0"/>
    <n v="0"/>
  </r>
  <r>
    <x v="19"/>
    <n v="0"/>
    <n v="0"/>
    <n v="0"/>
  </r>
  <r>
    <x v="20"/>
    <n v="20"/>
    <n v="0"/>
    <n v="0"/>
  </r>
  <r>
    <x v="21"/>
    <n v="0"/>
    <n v="0"/>
    <n v="0"/>
  </r>
  <r>
    <x v="22"/>
    <n v="20"/>
    <n v="0"/>
    <n v="0"/>
  </r>
  <r>
    <x v="23"/>
    <n v="15"/>
    <n v="0"/>
    <n v="0"/>
  </r>
  <r>
    <x v="24"/>
    <n v="0"/>
    <n v="0"/>
    <n v="0"/>
  </r>
  <r>
    <x v="25"/>
    <n v="9"/>
    <n v="0"/>
    <n v="0"/>
  </r>
  <r>
    <x v="26"/>
    <n v="9"/>
    <n v="0"/>
    <n v="0"/>
  </r>
  <r>
    <x v="27"/>
    <n v="0"/>
    <n v="0"/>
    <n v="0"/>
  </r>
  <r>
    <x v="28"/>
    <n v="20"/>
    <n v="0"/>
    <n v="0"/>
  </r>
  <r>
    <x v="29"/>
    <n v="20"/>
    <n v="0"/>
    <n v="0"/>
  </r>
  <r>
    <x v="30"/>
    <n v="30"/>
    <n v="0"/>
    <n v="0"/>
  </r>
  <r>
    <x v="31"/>
    <n v="40"/>
    <n v="0"/>
    <n v="0"/>
  </r>
  <r>
    <x v="32"/>
    <n v="10"/>
    <n v="0"/>
    <n v="0"/>
  </r>
  <r>
    <x v="33"/>
    <n v="5"/>
    <n v="0"/>
    <n v="0"/>
  </r>
  <r>
    <x v="34"/>
    <n v="3"/>
    <n v="0"/>
    <n v="0"/>
  </r>
  <r>
    <x v="35"/>
    <n v="10"/>
    <n v="0"/>
    <n v="0"/>
  </r>
  <r>
    <x v="36"/>
    <n v="20"/>
    <n v="0"/>
    <n v="0"/>
  </r>
  <r>
    <x v="6"/>
    <n v="20"/>
    <n v="0"/>
    <n v="0"/>
  </r>
  <r>
    <x v="37"/>
    <n v="0"/>
    <n v="0"/>
    <n v="1"/>
  </r>
  <r>
    <x v="38"/>
    <n v="20"/>
    <n v="0"/>
    <n v="1"/>
  </r>
  <r>
    <x v="39"/>
    <n v="0"/>
    <n v="0"/>
    <n v="1"/>
  </r>
  <r>
    <x v="40"/>
    <n v="0"/>
    <n v="0"/>
    <n v="1"/>
  </r>
  <r>
    <x v="41"/>
    <n v="20"/>
    <n v="0"/>
    <n v="1"/>
  </r>
  <r>
    <x v="42"/>
    <n v="15"/>
    <n v="0"/>
    <n v="1"/>
  </r>
  <r>
    <x v="43"/>
    <n v="0"/>
    <n v="0"/>
    <n v="1"/>
  </r>
  <r>
    <x v="44"/>
    <n v="20"/>
    <n v="0"/>
    <n v="1"/>
  </r>
  <r>
    <x v="45"/>
    <n v="0"/>
    <n v="0"/>
    <n v="1"/>
  </r>
  <r>
    <x v="34"/>
    <n v="0"/>
    <n v="0"/>
    <n v="1"/>
  </r>
  <r>
    <x v="46"/>
    <n v="3"/>
    <n v="0"/>
    <n v="1"/>
  </r>
  <r>
    <x v="47"/>
    <n v="1"/>
    <n v="0"/>
    <n v="1"/>
  </r>
  <r>
    <x v="48"/>
    <n v="5"/>
    <n v="0"/>
    <n v="1"/>
  </r>
  <r>
    <x v="49"/>
    <n v="0"/>
    <n v="0"/>
    <n v="1"/>
  </r>
  <r>
    <x v="50"/>
    <n v="30"/>
    <n v="0"/>
    <n v="1"/>
  </r>
  <r>
    <x v="51"/>
    <n v="0"/>
    <n v="0"/>
    <n v="1"/>
  </r>
  <r>
    <x v="52"/>
    <n v="0"/>
    <n v="0"/>
    <n v="1"/>
  </r>
  <r>
    <x v="53"/>
    <n v="0"/>
    <n v="0"/>
    <n v="1"/>
  </r>
  <r>
    <x v="54"/>
    <n v="0"/>
    <n v="1"/>
    <n v="1"/>
  </r>
  <r>
    <x v="0"/>
    <n v="1"/>
    <n v="0"/>
    <n v="1"/>
  </r>
  <r>
    <x v="55"/>
    <n v="5"/>
    <n v="0"/>
    <n v="1"/>
  </r>
  <r>
    <x v="56"/>
    <n v="0"/>
    <n v="0"/>
    <n v="1"/>
  </r>
  <r>
    <x v="57"/>
    <n v="0"/>
    <n v="0"/>
    <n v="1"/>
  </r>
  <r>
    <x v="58"/>
    <n v="20"/>
    <n v="0"/>
    <n v="1"/>
  </r>
  <r>
    <x v="59"/>
    <n v="0"/>
    <n v="0"/>
    <n v="1"/>
  </r>
  <r>
    <x v="60"/>
    <n v="0"/>
    <n v="0"/>
    <n v="1"/>
  </r>
  <r>
    <x v="61"/>
    <n v="3"/>
    <n v="0"/>
    <n v="1"/>
  </r>
  <r>
    <x v="55"/>
    <n v="0"/>
    <n v="0"/>
    <n v="1"/>
  </r>
  <r>
    <x v="62"/>
    <n v="20"/>
    <n v="0"/>
    <n v="1"/>
  </r>
  <r>
    <x v="25"/>
    <n v="20"/>
    <n v="0"/>
    <n v="1"/>
  </r>
  <r>
    <x v="63"/>
    <n v="0"/>
    <n v="1"/>
    <n v="1"/>
  </r>
  <r>
    <x v="64"/>
    <n v="20"/>
    <n v="0"/>
    <n v="1"/>
  </r>
  <r>
    <x v="65"/>
    <n v="30"/>
    <n v="0"/>
    <n v="1"/>
  </r>
  <r>
    <x v="66"/>
    <n v="0"/>
    <n v="0"/>
    <n v="1"/>
  </r>
  <r>
    <x v="67"/>
    <n v="20"/>
    <n v="0"/>
    <n v="1"/>
  </r>
  <r>
    <x v="68"/>
    <n v="23"/>
    <n v="0"/>
    <n v="1"/>
  </r>
  <r>
    <x v="63"/>
    <n v="0"/>
    <n v="0"/>
    <n v="1"/>
  </r>
  <r>
    <x v="69"/>
    <n v="0"/>
    <n v="0"/>
    <n v="1"/>
  </r>
  <r>
    <x v="70"/>
    <n v="20"/>
    <n v="0"/>
    <n v="1"/>
  </r>
  <r>
    <x v="71"/>
    <n v="0"/>
    <n v="0"/>
    <n v="1"/>
  </r>
  <r>
    <x v="29"/>
    <n v="20"/>
    <n v="0"/>
    <n v="1"/>
  </r>
  <r>
    <x v="72"/>
    <n v="0"/>
    <n v="1"/>
    <n v="1"/>
  </r>
  <r>
    <x v="73"/>
    <n v="5"/>
    <n v="0"/>
    <n v="1"/>
  </r>
  <r>
    <x v="74"/>
    <n v="15"/>
    <n v="0"/>
    <n v="1"/>
  </r>
  <r>
    <x v="75"/>
    <n v="0"/>
    <n v="0"/>
    <n v="1"/>
  </r>
  <r>
    <x v="64"/>
    <n v="0"/>
    <n v="0"/>
    <n v="1"/>
  </r>
  <r>
    <x v="76"/>
    <n v="1"/>
    <n v="0"/>
    <n v="1"/>
  </r>
  <r>
    <x v="77"/>
    <n v="0"/>
    <n v="0"/>
    <n v="1"/>
  </r>
  <r>
    <x v="78"/>
    <n v="0"/>
    <n v="0"/>
    <n v="1"/>
  </r>
  <r>
    <x v="79"/>
    <n v="0"/>
    <n v="1"/>
    <n v="1"/>
  </r>
  <r>
    <x v="80"/>
    <n v="0"/>
    <n v="1"/>
    <n v="1"/>
  </r>
  <r>
    <x v="81"/>
    <n v="20"/>
    <n v="1"/>
    <n v="1"/>
  </r>
  <r>
    <x v="82"/>
    <n v="20"/>
    <n v="1"/>
    <n v="1"/>
  </r>
  <r>
    <x v="83"/>
    <n v="3"/>
    <n v="0"/>
    <n v="1"/>
  </r>
  <r>
    <x v="84"/>
    <n v="0"/>
    <n v="1"/>
    <n v="1"/>
  </r>
  <r>
    <x v="85"/>
    <n v="0"/>
    <n v="1"/>
    <n v="1"/>
  </r>
  <r>
    <x v="86"/>
    <n v="0"/>
    <n v="1"/>
    <n v="1"/>
  </r>
  <r>
    <x v="87"/>
    <n v="9"/>
    <n v="1"/>
    <n v="1"/>
  </r>
  <r>
    <x v="88"/>
    <n v="0"/>
    <n v="1"/>
    <n v="1"/>
  </r>
  <r>
    <x v="68"/>
    <n v="0"/>
    <n v="1"/>
    <n v="1"/>
  </r>
  <r>
    <x v="89"/>
    <n v="0"/>
    <n v="0"/>
    <n v="1"/>
  </r>
  <r>
    <x v="90"/>
    <n v="18"/>
    <n v="1"/>
    <n v="1"/>
  </r>
  <r>
    <x v="91"/>
    <n v="0"/>
    <n v="0"/>
    <n v="1"/>
  </r>
  <r>
    <x v="92"/>
    <n v="0"/>
    <n v="0"/>
    <n v="1"/>
  </r>
  <r>
    <x v="93"/>
    <n v="30"/>
    <n v="1"/>
    <n v="1"/>
  </r>
  <r>
    <x v="94"/>
    <n v="20"/>
    <n v="0"/>
    <n v="1"/>
  </r>
  <r>
    <x v="95"/>
    <n v="5"/>
    <n v="1"/>
    <n v="1"/>
  </r>
  <r>
    <x v="96"/>
    <n v="30"/>
    <n v="1"/>
    <n v="1"/>
  </r>
  <r>
    <x v="97"/>
    <n v="0"/>
    <n v="1"/>
    <n v="1"/>
  </r>
  <r>
    <x v="98"/>
    <n v="1"/>
    <n v="1"/>
    <n v="1"/>
  </r>
  <r>
    <x v="99"/>
    <n v="20"/>
    <n v="1"/>
    <n v="1"/>
  </r>
  <r>
    <x v="100"/>
    <n v="0"/>
    <n v="1"/>
    <n v="1"/>
  </r>
  <r>
    <x v="101"/>
    <n v="1"/>
    <n v="1"/>
    <n v="1"/>
  </r>
  <r>
    <x v="102"/>
    <n v="0"/>
    <n v="1"/>
    <n v="1"/>
  </r>
  <r>
    <x v="103"/>
    <n v="0"/>
    <n v="0"/>
    <n v="1"/>
  </r>
  <r>
    <x v="104"/>
    <n v="3"/>
    <n v="1"/>
    <n v="1"/>
  </r>
  <r>
    <x v="105"/>
    <n v="0"/>
    <n v="1"/>
    <n v="1"/>
  </r>
  <r>
    <x v="106"/>
    <n v="20"/>
    <n v="0"/>
    <n v="1"/>
  </r>
  <r>
    <x v="107"/>
    <n v="3"/>
    <n v="1"/>
    <n v="1"/>
  </r>
  <r>
    <x v="108"/>
    <n v="0"/>
    <n v="1"/>
    <n v="1"/>
  </r>
  <r>
    <x v="109"/>
    <n v="0"/>
    <n v="0"/>
    <n v="1"/>
  </r>
  <r>
    <x v="110"/>
    <n v="0"/>
    <n v="1"/>
    <n v="1"/>
  </r>
  <r>
    <x v="111"/>
    <n v="0"/>
    <n v="1"/>
    <n v="1"/>
  </r>
  <r>
    <x v="112"/>
    <n v="0"/>
    <n v="1"/>
    <n v="1"/>
  </r>
  <r>
    <x v="113"/>
    <n v="0"/>
    <n v="1"/>
    <n v="1"/>
  </r>
  <r>
    <x v="106"/>
    <n v="15"/>
    <n v="1"/>
    <n v="1"/>
  </r>
  <r>
    <x v="114"/>
    <n v="3"/>
    <n v="1"/>
    <n v="1"/>
  </r>
  <r>
    <x v="115"/>
    <n v="15"/>
    <n v="1"/>
    <n v="1"/>
  </r>
  <r>
    <x v="116"/>
    <n v="0"/>
    <n v="1"/>
    <n v="1"/>
  </r>
  <r>
    <x v="117"/>
    <n v="0"/>
    <n v="1"/>
    <n v="1"/>
  </r>
  <r>
    <x v="118"/>
    <n v="0"/>
    <n v="1"/>
    <n v="1"/>
  </r>
  <r>
    <x v="119"/>
    <n v="2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8">
  <location ref="A1:B9" firstHeaderRow="1" firstDataRow="1" firstDataCol="1"/>
  <pivotFields count="6">
    <pivotField compact="0" showAll="0">
      <items count="3">
        <item x="0"/>
        <item x="1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compact="0" showAll="0"/>
    <pivotField axis="axisRow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showAll="0"/>
    <pivotField compact="0" showAll="0"/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7"/>
    </i>
    <i>
      <x v="8"/>
    </i>
    <i t="grand">
      <x/>
    </i>
  </rowItems>
  <colItems count="1">
    <i/>
  </colItems>
  <dataFields count="1">
    <dataField name="Average of BMI" fld="2" subtotal="average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Age" colHeaderCaption="CigsPerDay">
  <location ref="A33:Q45" firstHeaderRow="1" firstDataRow="3" firstDataCol="1"/>
  <pivotFields count="6"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</pivotFields>
  <rowFields count="1">
    <field x="1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3"/>
    <field x="-2"/>
  </colFields>
  <colItems count="16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dataFields count="2">
    <dataField name="Average of BMI" fld="2" subtotal="average" baseField="0" baseItem="0"/>
    <dataField name="Average of HYP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 chartFormat="17">
  <location ref="A17:C25" firstHeaderRow="0" firstDataRow="1" firstDataCol="1"/>
  <pivotFields count="6">
    <pivotField compact="0" showAll="0">
      <items count="3">
        <item x="0"/>
        <item x="1"/>
        <item t="default"/>
      </items>
    </pivotField>
    <pivotField compact="0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compact="0" showAll="0"/>
    <pivotField axis="axisRow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compact="0" showAll="0"/>
    <pivotField dataField="1" compact="0" showAll="0"/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HYP" fld="4" subtotal="average" baseField="0" baseItem="0"/>
    <dataField name="Average of BPdiag0sis" fld="5" subtotal="average" baseField="0" baseItem="0"/>
  </dataFields>
  <chartFormats count="5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B5BD3-0013-D44A-AE0E-9E009F403A38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Average of BMI">
  <location ref="J1:L8" firstHeaderRow="0" firstDataRow="1" firstDataCol="1"/>
  <pivotFields count="4">
    <pivotField axis="axisRow" showAll="0" avgSubtotal="1">
      <items count="9">
        <item x="0"/>
        <item x="1"/>
        <item x="2"/>
        <item x="3"/>
        <item x="4"/>
        <item x="5"/>
        <item x="6"/>
        <item x="7"/>
        <item t="avg"/>
      </items>
    </pivotField>
    <pivotField showAll="0"/>
    <pivotField dataField="1" showAll="0"/>
    <pivotField dataField="1" showAll="0"/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YP" fld="2" baseField="0" baseItem="0"/>
    <dataField name="Sum of BPdiagosis" fld="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F29301-2C6F-2948-A789-C527101F8070}" name="Table1" displayName="Table1" ref="B26:G27" totalsRowShown="0">
  <autoFilter ref="B26:G27" xr:uid="{50F29301-2C6F-2948-A789-C527101F80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D69219-3625-5D43-99A3-294E743CA98E}" name="sex"/>
    <tableColumn id="2" xr3:uid="{3E0BB34C-C6EB-F44D-8CDC-BCC4318441D3}" name="age"/>
    <tableColumn id="3" xr3:uid="{9CDD099E-8EF6-464A-9008-1C02BF3278AD}" name="BMI"/>
    <tableColumn id="4" xr3:uid="{81A29478-B81A-EF43-8BC4-0F51D2079442}" name="cigsPerDay"/>
    <tableColumn id="5" xr3:uid="{D667E09D-AE14-2D4F-95C5-873D549E5644}" name="HYP"/>
    <tableColumn id="6" xr3:uid="{DE3F26A7-F4A8-D14D-8035-AF3CFC475D53}" name="BPdiagNosi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FF66B7-8174-F145-9C6C-4E286ED4EBEC}" name="Table4" displayName="Table4" ref="B2:C4" totalsRowShown="0">
  <autoFilter ref="B2:C4" xr:uid="{14FF66B7-8174-F145-9C6C-4E286ED4EBEC}">
    <filterColumn colId="0" hiddenButton="1"/>
    <filterColumn colId="1" hiddenButton="1"/>
  </autoFilter>
  <tableColumns count="2">
    <tableColumn id="1" xr3:uid="{FA82CF1C-6F0D-6744-9399-9ED76E406F41}" name=" " dataDxfId="11"/>
    <tableColumn id="2" xr3:uid="{3D85383F-7D8C-E541-BA3E-B19EEF210233}" name="Average BMI" dataDxfId="10">
      <calculatedColumnFormula>AVERAGEIF(A1:A129, "&lt;&gt;Normotensive")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CBC81F-D415-A142-B652-8DD2213D736A}" name="Table6" displayName="Table6" ref="F2:G5" totalsRowShown="0">
  <autoFilter ref="F2:G5" xr:uid="{BFCBC81F-D415-A142-B652-8DD2213D736A}">
    <filterColumn colId="0" hiddenButton="1"/>
    <filterColumn colId="1" hiddenButton="1"/>
  </autoFilter>
  <tableColumns count="2">
    <tableColumn id="1" xr3:uid="{8D936FE7-EAC1-C343-A883-A61EA67DE2A9}" name=" " dataDxfId="9"/>
    <tableColumn id="2" xr3:uid="{1F6A5B4C-ABD2-B041-988E-5A32EB78D416}" name="Number of people with HYP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1D3FD4-9060-AC44-A10D-5C2DE7458456}" name="Table7" displayName="Table7" ref="I2:J4" totalsRowShown="0" headerRowDxfId="7" dataDxfId="6">
  <autoFilter ref="I2:J4" xr:uid="{641D3FD4-9060-AC44-A10D-5C2DE7458456}">
    <filterColumn colId="0" hiddenButton="1"/>
    <filterColumn colId="1" hiddenButton="1"/>
  </autoFilter>
  <tableColumns count="2">
    <tableColumn id="1" xr3:uid="{F42B2933-2636-684B-BD65-F0E4A58B5363}" name=" " dataDxfId="5"/>
    <tableColumn id="2" xr3:uid="{081125B3-47A2-EB45-9027-E9AB4112DDDC}" name="Average number of cigsPerDay" dataDxfId="4">
      <calculatedColumnFormula>AVERAGEIF(H1:H129, "&lt;&gt;Normotensive")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75318F9-5AD1-E24B-AFE1-B8B82A7F8B2B}" name="Table79" displayName="Table79" ref="L2:M4" totalsRowShown="0" headerRowDxfId="3" dataDxfId="2">
  <autoFilter ref="L2:M4" xr:uid="{975318F9-5AD1-E24B-AFE1-B8B82A7F8B2B}">
    <filterColumn colId="0" hiddenButton="1"/>
    <filterColumn colId="1" hiddenButton="1"/>
  </autoFilter>
  <tableColumns count="2">
    <tableColumn id="1" xr3:uid="{DE31B9BA-5939-9C41-874C-4EF2EA177804}" name=" " dataDxfId="1"/>
    <tableColumn id="2" xr3:uid="{4E9AE6DC-9D7A-124A-8593-16307C8A76F2}" name="Average age" dataDxfId="0">
      <calculatedColumnFormula>AVERAGEIF(K1:K129, "&lt;&gt;Normotensive")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EB028-213B-2642-8EF9-D81C4AD97728}" name="Table2" displayName="Table2" ref="O2:P4" headerRowCount="0" totalsRowCount="1">
  <tableColumns count="2">
    <tableColumn id="1" xr3:uid="{69EA69A5-42F4-9642-9247-8F7BD0F1E854}" name="Column1" totalsRowLabel="Total"/>
    <tableColumn id="2" xr3:uid="{BE97EEC6-97E8-5D42-BC13-C150A4280E5C}" name="Column2" totalsRowFunction="sum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zoomScale="88" workbookViewId="0">
      <selection activeCell="I15" sqref="I15"/>
    </sheetView>
  </sheetViews>
  <sheetFormatPr baseColWidth="10" defaultRowHeight="16" x14ac:dyDescent="0.2"/>
  <cols>
    <col min="6" max="6" width="17.5" bestFit="1" customWidth="1"/>
    <col min="9" max="9" width="12.33203125" bestFit="1" customWidth="1"/>
    <col min="10" max="10" width="5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</v>
      </c>
      <c r="G1" t="s">
        <v>112</v>
      </c>
      <c r="I1" t="s">
        <v>5</v>
      </c>
    </row>
    <row r="2" spans="1:10" x14ac:dyDescent="0.2">
      <c r="A2">
        <v>1</v>
      </c>
      <c r="B2">
        <v>49</v>
      </c>
      <c r="C2">
        <v>20.68</v>
      </c>
      <c r="D2">
        <v>0</v>
      </c>
      <c r="E2">
        <v>1</v>
      </c>
      <c r="F2">
        <v>0</v>
      </c>
      <c r="G2" t="s">
        <v>113</v>
      </c>
      <c r="I2" t="s">
        <v>0</v>
      </c>
      <c r="J2" t="s">
        <v>107</v>
      </c>
    </row>
    <row r="3" spans="1:10" x14ac:dyDescent="0.2">
      <c r="A3">
        <v>0</v>
      </c>
      <c r="B3">
        <v>42</v>
      </c>
      <c r="C3">
        <v>24.23</v>
      </c>
      <c r="D3">
        <v>30</v>
      </c>
      <c r="E3">
        <v>0</v>
      </c>
      <c r="F3">
        <v>0</v>
      </c>
      <c r="G3" t="s">
        <v>113</v>
      </c>
      <c r="I3" t="s">
        <v>1</v>
      </c>
      <c r="J3" t="s">
        <v>6</v>
      </c>
    </row>
    <row r="4" spans="1:10" x14ac:dyDescent="0.2">
      <c r="A4">
        <v>0</v>
      </c>
      <c r="B4">
        <v>35</v>
      </c>
      <c r="C4">
        <v>19.64</v>
      </c>
      <c r="D4">
        <v>0</v>
      </c>
      <c r="E4">
        <v>0</v>
      </c>
      <c r="F4">
        <v>0</v>
      </c>
      <c r="G4" t="s">
        <v>113</v>
      </c>
      <c r="I4" t="s">
        <v>3</v>
      </c>
      <c r="J4" t="s">
        <v>7</v>
      </c>
    </row>
    <row r="5" spans="1:10" ht="18" customHeight="1" x14ac:dyDescent="0.2">
      <c r="A5">
        <v>1</v>
      </c>
      <c r="B5">
        <v>45</v>
      </c>
      <c r="C5">
        <v>21.68</v>
      </c>
      <c r="D5">
        <v>20</v>
      </c>
      <c r="E5">
        <v>0</v>
      </c>
      <c r="F5">
        <v>0</v>
      </c>
      <c r="G5" t="s">
        <v>113</v>
      </c>
      <c r="I5" t="s">
        <v>8</v>
      </c>
      <c r="J5" t="s">
        <v>9</v>
      </c>
    </row>
    <row r="6" spans="1:10" x14ac:dyDescent="0.2">
      <c r="A6">
        <v>0</v>
      </c>
      <c r="B6">
        <v>55</v>
      </c>
      <c r="C6">
        <v>24.5</v>
      </c>
      <c r="D6">
        <v>0</v>
      </c>
      <c r="E6">
        <v>0</v>
      </c>
      <c r="F6">
        <v>0</v>
      </c>
      <c r="G6" t="s">
        <v>113</v>
      </c>
      <c r="I6" t="s">
        <v>2</v>
      </c>
      <c r="J6" t="s">
        <v>10</v>
      </c>
    </row>
    <row r="7" spans="1:10" x14ac:dyDescent="0.2">
      <c r="A7">
        <v>0</v>
      </c>
      <c r="B7">
        <v>40</v>
      </c>
      <c r="C7">
        <v>23.65</v>
      </c>
      <c r="D7">
        <v>0</v>
      </c>
      <c r="E7">
        <v>0</v>
      </c>
      <c r="F7">
        <v>0</v>
      </c>
      <c r="G7" t="s">
        <v>113</v>
      </c>
      <c r="I7" t="s">
        <v>11</v>
      </c>
      <c r="J7" t="s">
        <v>77</v>
      </c>
    </row>
    <row r="8" spans="1:10" x14ac:dyDescent="0.2">
      <c r="A8">
        <v>0</v>
      </c>
      <c r="B8">
        <v>41</v>
      </c>
      <c r="C8">
        <v>23.47</v>
      </c>
      <c r="D8">
        <v>5</v>
      </c>
      <c r="E8">
        <v>0</v>
      </c>
      <c r="F8">
        <v>0</v>
      </c>
      <c r="G8" t="s">
        <v>113</v>
      </c>
    </row>
    <row r="9" spans="1:10" x14ac:dyDescent="0.2">
      <c r="A9">
        <v>0</v>
      </c>
      <c r="B9">
        <v>34</v>
      </c>
      <c r="C9">
        <v>20.81</v>
      </c>
      <c r="D9">
        <v>0</v>
      </c>
      <c r="E9">
        <v>0</v>
      </c>
      <c r="F9">
        <v>0</v>
      </c>
      <c r="G9" t="s">
        <v>113</v>
      </c>
    </row>
    <row r="10" spans="1:10" x14ac:dyDescent="0.2">
      <c r="A10">
        <v>1</v>
      </c>
      <c r="B10">
        <v>42</v>
      </c>
      <c r="C10">
        <v>21.59</v>
      </c>
      <c r="D10">
        <v>30</v>
      </c>
      <c r="E10">
        <v>0</v>
      </c>
      <c r="F10">
        <v>0</v>
      </c>
      <c r="G10" t="s">
        <v>113</v>
      </c>
    </row>
    <row r="11" spans="1:10" x14ac:dyDescent="0.2">
      <c r="A11">
        <v>0</v>
      </c>
      <c r="B11">
        <v>40</v>
      </c>
      <c r="C11">
        <v>20.99</v>
      </c>
      <c r="D11">
        <v>0</v>
      </c>
      <c r="E11">
        <v>0</v>
      </c>
      <c r="F11">
        <v>0</v>
      </c>
      <c r="G11" t="s">
        <v>113</v>
      </c>
    </row>
    <row r="12" spans="1:10" x14ac:dyDescent="0.2">
      <c r="A12">
        <v>1</v>
      </c>
      <c r="B12">
        <v>52</v>
      </c>
      <c r="C12">
        <v>23.51</v>
      </c>
      <c r="D12">
        <v>0</v>
      </c>
      <c r="E12">
        <v>0</v>
      </c>
      <c r="F12">
        <v>0</v>
      </c>
      <c r="G12" t="s">
        <v>113</v>
      </c>
    </row>
    <row r="13" spans="1:10" x14ac:dyDescent="0.2">
      <c r="A13">
        <v>0</v>
      </c>
      <c r="B13">
        <v>38</v>
      </c>
      <c r="C13">
        <v>21.8</v>
      </c>
      <c r="D13">
        <v>0</v>
      </c>
      <c r="E13">
        <v>0</v>
      </c>
      <c r="F13">
        <v>0</v>
      </c>
      <c r="G13" t="s">
        <v>113</v>
      </c>
    </row>
    <row r="14" spans="1:10" x14ac:dyDescent="0.2">
      <c r="A14">
        <v>1</v>
      </c>
      <c r="B14">
        <v>60</v>
      </c>
      <c r="C14">
        <v>26.59</v>
      </c>
      <c r="D14">
        <v>0</v>
      </c>
      <c r="E14">
        <v>0</v>
      </c>
      <c r="F14">
        <v>0</v>
      </c>
      <c r="G14" t="s">
        <v>113</v>
      </c>
      <c r="I14" t="s">
        <v>147</v>
      </c>
      <c r="J14">
        <v>49</v>
      </c>
    </row>
    <row r="15" spans="1:10" x14ac:dyDescent="0.2">
      <c r="A15">
        <v>0</v>
      </c>
      <c r="B15">
        <v>40</v>
      </c>
      <c r="C15">
        <v>16.690000000000001</v>
      </c>
      <c r="D15">
        <v>0</v>
      </c>
      <c r="E15">
        <v>0</v>
      </c>
      <c r="F15">
        <v>0</v>
      </c>
      <c r="G15" t="s">
        <v>113</v>
      </c>
      <c r="I15" t="s">
        <v>165</v>
      </c>
      <c r="J15">
        <v>81</v>
      </c>
    </row>
    <row r="16" spans="1:10" x14ac:dyDescent="0.2">
      <c r="A16">
        <v>0</v>
      </c>
      <c r="B16">
        <v>36</v>
      </c>
      <c r="C16">
        <v>26.13</v>
      </c>
      <c r="D16">
        <v>0</v>
      </c>
      <c r="E16">
        <v>0</v>
      </c>
      <c r="F16">
        <v>0</v>
      </c>
      <c r="G16" t="s">
        <v>113</v>
      </c>
      <c r="J16" t="s">
        <v>12</v>
      </c>
    </row>
    <row r="17" spans="1:7" x14ac:dyDescent="0.2">
      <c r="A17">
        <v>1</v>
      </c>
      <c r="B17">
        <v>44</v>
      </c>
      <c r="C17">
        <v>22.16</v>
      </c>
      <c r="D17">
        <v>10</v>
      </c>
      <c r="E17">
        <v>0</v>
      </c>
      <c r="F17">
        <v>0</v>
      </c>
      <c r="G17" t="s">
        <v>113</v>
      </c>
    </row>
    <row r="18" spans="1:7" x14ac:dyDescent="0.2">
      <c r="A18">
        <v>0</v>
      </c>
      <c r="B18">
        <v>56</v>
      </c>
      <c r="C18">
        <v>23.17</v>
      </c>
      <c r="D18">
        <v>18</v>
      </c>
      <c r="E18">
        <v>0</v>
      </c>
      <c r="F18">
        <v>0</v>
      </c>
      <c r="G18" t="s">
        <v>113</v>
      </c>
    </row>
    <row r="19" spans="1:7" x14ac:dyDescent="0.2">
      <c r="A19">
        <v>0</v>
      </c>
      <c r="B19">
        <v>42</v>
      </c>
      <c r="C19">
        <v>19.27</v>
      </c>
      <c r="D19">
        <v>7</v>
      </c>
      <c r="E19">
        <v>0</v>
      </c>
      <c r="F19">
        <v>0</v>
      </c>
      <c r="G19" t="s">
        <v>113</v>
      </c>
    </row>
    <row r="20" spans="1:7" x14ac:dyDescent="0.2">
      <c r="A20">
        <v>0</v>
      </c>
      <c r="B20">
        <v>38</v>
      </c>
      <c r="C20">
        <v>23.88</v>
      </c>
      <c r="D20">
        <v>15</v>
      </c>
      <c r="E20">
        <v>0</v>
      </c>
      <c r="F20">
        <v>0</v>
      </c>
      <c r="G20" t="s">
        <v>113</v>
      </c>
    </row>
    <row r="21" spans="1:7" x14ac:dyDescent="0.2">
      <c r="A21">
        <v>0</v>
      </c>
      <c r="B21">
        <v>36</v>
      </c>
      <c r="C21">
        <v>26.03</v>
      </c>
      <c r="D21">
        <v>0</v>
      </c>
      <c r="E21">
        <v>0</v>
      </c>
      <c r="F21">
        <v>0</v>
      </c>
      <c r="G21" t="s">
        <v>113</v>
      </c>
    </row>
    <row r="22" spans="1:7" x14ac:dyDescent="0.2">
      <c r="A22">
        <v>1</v>
      </c>
      <c r="B22">
        <v>46</v>
      </c>
      <c r="C22">
        <v>23.38</v>
      </c>
      <c r="D22">
        <v>20</v>
      </c>
      <c r="E22">
        <v>0</v>
      </c>
      <c r="F22">
        <v>0</v>
      </c>
      <c r="G22" t="s">
        <v>113</v>
      </c>
    </row>
    <row r="23" spans="1:7" x14ac:dyDescent="0.2">
      <c r="A23">
        <v>0</v>
      </c>
      <c r="B23">
        <v>43</v>
      </c>
      <c r="C23">
        <v>22.36</v>
      </c>
      <c r="D23">
        <v>0</v>
      </c>
      <c r="E23">
        <v>0</v>
      </c>
      <c r="F23">
        <v>0</v>
      </c>
      <c r="G23" t="s">
        <v>113</v>
      </c>
    </row>
    <row r="24" spans="1:7" x14ac:dyDescent="0.2">
      <c r="A24">
        <v>1</v>
      </c>
      <c r="B24">
        <v>47</v>
      </c>
      <c r="C24">
        <v>20.13</v>
      </c>
      <c r="D24">
        <v>20</v>
      </c>
      <c r="E24">
        <v>0</v>
      </c>
      <c r="F24">
        <v>0</v>
      </c>
      <c r="G24" t="s">
        <v>113</v>
      </c>
    </row>
    <row r="25" spans="1:7" x14ac:dyDescent="0.2">
      <c r="A25">
        <v>0</v>
      </c>
      <c r="B25">
        <v>47</v>
      </c>
      <c r="C25">
        <v>21.66</v>
      </c>
      <c r="D25">
        <v>15</v>
      </c>
      <c r="E25">
        <v>0</v>
      </c>
      <c r="F25">
        <v>0</v>
      </c>
      <c r="G25" t="s">
        <v>113</v>
      </c>
    </row>
    <row r="26" spans="1:7" x14ac:dyDescent="0.2">
      <c r="A26">
        <v>0</v>
      </c>
      <c r="B26">
        <v>54</v>
      </c>
      <c r="C26">
        <v>19.63</v>
      </c>
      <c r="D26">
        <v>0</v>
      </c>
      <c r="E26">
        <v>0</v>
      </c>
      <c r="F26">
        <v>0</v>
      </c>
      <c r="G26" t="s">
        <v>113</v>
      </c>
    </row>
    <row r="27" spans="1:7" x14ac:dyDescent="0.2">
      <c r="A27">
        <v>1</v>
      </c>
      <c r="B27">
        <v>39</v>
      </c>
      <c r="C27">
        <v>22.35</v>
      </c>
      <c r="D27">
        <v>9</v>
      </c>
      <c r="E27">
        <v>0</v>
      </c>
      <c r="F27">
        <v>0</v>
      </c>
      <c r="G27" t="s">
        <v>113</v>
      </c>
    </row>
    <row r="28" spans="1:7" x14ac:dyDescent="0.2">
      <c r="A28">
        <v>1</v>
      </c>
      <c r="B28">
        <v>54</v>
      </c>
      <c r="C28">
        <v>17.61</v>
      </c>
      <c r="D28">
        <v>9</v>
      </c>
      <c r="E28">
        <v>0</v>
      </c>
      <c r="F28">
        <v>0</v>
      </c>
      <c r="G28" t="s">
        <v>113</v>
      </c>
    </row>
    <row r="29" spans="1:7" x14ac:dyDescent="0.2">
      <c r="A29">
        <v>0</v>
      </c>
      <c r="B29">
        <v>46</v>
      </c>
      <c r="C29">
        <v>19.98</v>
      </c>
      <c r="D29">
        <v>0</v>
      </c>
      <c r="E29">
        <v>0</v>
      </c>
      <c r="F29">
        <v>0</v>
      </c>
      <c r="G29" t="s">
        <v>113</v>
      </c>
    </row>
    <row r="30" spans="1:7" x14ac:dyDescent="0.2">
      <c r="A30">
        <v>1</v>
      </c>
      <c r="B30">
        <v>44</v>
      </c>
      <c r="C30">
        <v>21.16</v>
      </c>
      <c r="D30">
        <v>20</v>
      </c>
      <c r="E30">
        <v>0</v>
      </c>
      <c r="F30">
        <v>0</v>
      </c>
      <c r="G30" t="s">
        <v>113</v>
      </c>
    </row>
    <row r="31" spans="1:7" x14ac:dyDescent="0.2">
      <c r="A31">
        <v>1</v>
      </c>
      <c r="B31">
        <v>39</v>
      </c>
      <c r="C31">
        <v>22.54</v>
      </c>
      <c r="D31">
        <v>20</v>
      </c>
      <c r="E31">
        <v>0</v>
      </c>
      <c r="F31">
        <v>0</v>
      </c>
      <c r="G31" t="s">
        <v>113</v>
      </c>
    </row>
    <row r="32" spans="1:7" x14ac:dyDescent="0.2">
      <c r="A32">
        <v>0</v>
      </c>
      <c r="B32">
        <v>37</v>
      </c>
      <c r="C32">
        <v>28.41</v>
      </c>
      <c r="D32">
        <v>30</v>
      </c>
      <c r="E32">
        <v>0</v>
      </c>
      <c r="F32">
        <v>0</v>
      </c>
      <c r="G32" t="s">
        <v>113</v>
      </c>
    </row>
    <row r="33" spans="1:7" x14ac:dyDescent="0.2">
      <c r="A33">
        <v>1</v>
      </c>
      <c r="B33">
        <v>63</v>
      </c>
      <c r="C33">
        <v>22.15</v>
      </c>
      <c r="D33">
        <v>40</v>
      </c>
      <c r="E33">
        <v>0</v>
      </c>
      <c r="F33">
        <v>0</v>
      </c>
      <c r="G33" t="s">
        <v>113</v>
      </c>
    </row>
    <row r="34" spans="1:7" x14ac:dyDescent="0.2">
      <c r="A34">
        <v>1</v>
      </c>
      <c r="B34">
        <v>46</v>
      </c>
      <c r="C34">
        <v>20.350000000000001</v>
      </c>
      <c r="D34">
        <v>10</v>
      </c>
      <c r="E34">
        <v>0</v>
      </c>
      <c r="F34">
        <v>0</v>
      </c>
      <c r="G34" t="s">
        <v>113</v>
      </c>
    </row>
    <row r="35" spans="1:7" x14ac:dyDescent="0.2">
      <c r="A35">
        <v>0</v>
      </c>
      <c r="B35">
        <v>41</v>
      </c>
      <c r="C35">
        <v>23.54</v>
      </c>
      <c r="D35">
        <v>5</v>
      </c>
      <c r="E35">
        <v>0</v>
      </c>
      <c r="F35">
        <v>0</v>
      </c>
      <c r="G35" t="s">
        <v>113</v>
      </c>
    </row>
    <row r="36" spans="1:7" x14ac:dyDescent="0.2">
      <c r="A36">
        <v>0</v>
      </c>
      <c r="B36">
        <v>39</v>
      </c>
      <c r="C36">
        <v>28.73</v>
      </c>
      <c r="D36">
        <v>3</v>
      </c>
      <c r="E36">
        <v>0</v>
      </c>
      <c r="F36">
        <v>0</v>
      </c>
      <c r="G36" t="s">
        <v>113</v>
      </c>
    </row>
    <row r="37" spans="1:7" x14ac:dyDescent="0.2">
      <c r="A37">
        <v>1</v>
      </c>
      <c r="B37">
        <v>43</v>
      </c>
      <c r="C37">
        <v>26.87</v>
      </c>
      <c r="D37">
        <v>10</v>
      </c>
      <c r="E37">
        <v>0</v>
      </c>
      <c r="F37">
        <v>0</v>
      </c>
      <c r="G37" t="s">
        <v>113</v>
      </c>
    </row>
    <row r="38" spans="1:7" x14ac:dyDescent="0.2">
      <c r="A38">
        <v>0</v>
      </c>
      <c r="B38">
        <v>52</v>
      </c>
      <c r="C38">
        <v>21.48</v>
      </c>
      <c r="D38">
        <v>20</v>
      </c>
      <c r="E38">
        <v>0</v>
      </c>
      <c r="F38">
        <v>0</v>
      </c>
      <c r="G38" t="s">
        <v>113</v>
      </c>
    </row>
    <row r="39" spans="1:7" x14ac:dyDescent="0.2">
      <c r="A39">
        <v>0</v>
      </c>
      <c r="B39">
        <v>38</v>
      </c>
      <c r="C39">
        <v>23.47</v>
      </c>
      <c r="D39">
        <v>20</v>
      </c>
      <c r="E39">
        <v>0</v>
      </c>
      <c r="F39">
        <v>0</v>
      </c>
      <c r="G39" t="s">
        <v>113</v>
      </c>
    </row>
    <row r="40" spans="1:7" x14ac:dyDescent="0.2">
      <c r="A40">
        <v>0</v>
      </c>
      <c r="B40">
        <v>38</v>
      </c>
      <c r="C40">
        <v>30.24</v>
      </c>
      <c r="D40">
        <v>0</v>
      </c>
      <c r="E40">
        <v>0</v>
      </c>
      <c r="F40">
        <v>1</v>
      </c>
      <c r="G40" t="s">
        <v>111</v>
      </c>
    </row>
    <row r="41" spans="1:7" x14ac:dyDescent="0.2">
      <c r="A41">
        <v>0</v>
      </c>
      <c r="B41">
        <v>49</v>
      </c>
      <c r="C41">
        <v>21.42</v>
      </c>
      <c r="D41">
        <v>20</v>
      </c>
      <c r="E41">
        <v>0</v>
      </c>
      <c r="F41">
        <v>1</v>
      </c>
      <c r="G41" t="s">
        <v>111</v>
      </c>
    </row>
    <row r="42" spans="1:7" x14ac:dyDescent="0.2">
      <c r="A42">
        <v>1</v>
      </c>
      <c r="B42">
        <v>37</v>
      </c>
      <c r="C42">
        <v>33.29</v>
      </c>
      <c r="D42">
        <v>0</v>
      </c>
      <c r="E42">
        <v>0</v>
      </c>
      <c r="F42">
        <v>1</v>
      </c>
      <c r="G42" t="s">
        <v>111</v>
      </c>
    </row>
    <row r="43" spans="1:7" x14ac:dyDescent="0.2">
      <c r="A43">
        <v>0</v>
      </c>
      <c r="B43">
        <v>48</v>
      </c>
      <c r="C43">
        <v>31.67</v>
      </c>
      <c r="D43">
        <v>0</v>
      </c>
      <c r="E43">
        <v>0</v>
      </c>
      <c r="F43">
        <v>1</v>
      </c>
      <c r="G43" t="s">
        <v>111</v>
      </c>
    </row>
    <row r="44" spans="1:7" x14ac:dyDescent="0.2">
      <c r="A44">
        <v>0</v>
      </c>
      <c r="B44">
        <v>45</v>
      </c>
      <c r="C44">
        <v>22.02</v>
      </c>
      <c r="D44">
        <v>20</v>
      </c>
      <c r="E44">
        <v>0</v>
      </c>
      <c r="F44">
        <v>1</v>
      </c>
      <c r="G44" t="s">
        <v>111</v>
      </c>
    </row>
    <row r="45" spans="1:7" x14ac:dyDescent="0.2">
      <c r="A45">
        <v>0</v>
      </c>
      <c r="B45">
        <v>42</v>
      </c>
      <c r="C45">
        <v>21.93</v>
      </c>
      <c r="D45">
        <v>15</v>
      </c>
      <c r="E45">
        <v>0</v>
      </c>
      <c r="F45">
        <v>1</v>
      </c>
      <c r="G45" t="s">
        <v>111</v>
      </c>
    </row>
    <row r="46" spans="1:7" x14ac:dyDescent="0.2">
      <c r="A46">
        <v>0</v>
      </c>
      <c r="B46">
        <v>47</v>
      </c>
      <c r="C46">
        <v>20.27</v>
      </c>
      <c r="D46">
        <v>0</v>
      </c>
      <c r="E46">
        <v>0</v>
      </c>
      <c r="F46">
        <v>1</v>
      </c>
      <c r="G46" t="s">
        <v>111</v>
      </c>
    </row>
    <row r="47" spans="1:7" x14ac:dyDescent="0.2">
      <c r="A47">
        <v>0</v>
      </c>
      <c r="B47">
        <v>37</v>
      </c>
      <c r="C47">
        <v>23.09</v>
      </c>
      <c r="D47">
        <v>20</v>
      </c>
      <c r="E47">
        <v>0</v>
      </c>
      <c r="F47">
        <v>1</v>
      </c>
      <c r="G47" t="s">
        <v>111</v>
      </c>
    </row>
    <row r="48" spans="1:7" x14ac:dyDescent="0.2">
      <c r="A48">
        <v>0</v>
      </c>
      <c r="B48">
        <v>63</v>
      </c>
      <c r="C48">
        <v>24.3</v>
      </c>
      <c r="D48">
        <v>0</v>
      </c>
      <c r="E48">
        <v>0</v>
      </c>
      <c r="F48">
        <v>1</v>
      </c>
      <c r="G48" t="s">
        <v>111</v>
      </c>
    </row>
    <row r="49" spans="1:7" x14ac:dyDescent="0.2">
      <c r="A49">
        <v>1</v>
      </c>
      <c r="B49">
        <v>46</v>
      </c>
      <c r="C49">
        <v>28.73</v>
      </c>
      <c r="D49">
        <v>0</v>
      </c>
      <c r="E49">
        <v>0</v>
      </c>
      <c r="F49">
        <v>1</v>
      </c>
      <c r="G49" t="s">
        <v>111</v>
      </c>
    </row>
    <row r="50" spans="1:7" x14ac:dyDescent="0.2">
      <c r="A50">
        <v>0</v>
      </c>
      <c r="B50">
        <v>49</v>
      </c>
      <c r="C50">
        <v>29.07</v>
      </c>
      <c r="D50">
        <v>3</v>
      </c>
      <c r="E50">
        <v>0</v>
      </c>
      <c r="F50">
        <v>1</v>
      </c>
      <c r="G50" t="s">
        <v>111</v>
      </c>
    </row>
    <row r="51" spans="1:7" x14ac:dyDescent="0.2">
      <c r="A51">
        <v>1</v>
      </c>
      <c r="B51">
        <v>41</v>
      </c>
      <c r="C51">
        <v>23.28</v>
      </c>
      <c r="D51">
        <v>1</v>
      </c>
      <c r="E51">
        <v>0</v>
      </c>
      <c r="F51">
        <v>1</v>
      </c>
      <c r="G51" t="s">
        <v>111</v>
      </c>
    </row>
    <row r="52" spans="1:7" x14ac:dyDescent="0.2">
      <c r="A52">
        <v>1</v>
      </c>
      <c r="B52">
        <v>38</v>
      </c>
      <c r="C52">
        <v>23.24</v>
      </c>
      <c r="D52">
        <v>5</v>
      </c>
      <c r="E52">
        <v>0</v>
      </c>
      <c r="F52">
        <v>1</v>
      </c>
      <c r="G52" t="s">
        <v>111</v>
      </c>
    </row>
    <row r="53" spans="1:7" x14ac:dyDescent="0.2">
      <c r="A53">
        <v>0</v>
      </c>
      <c r="B53">
        <v>42</v>
      </c>
      <c r="C53">
        <v>24.56</v>
      </c>
      <c r="D53">
        <v>0</v>
      </c>
      <c r="E53">
        <v>0</v>
      </c>
      <c r="F53">
        <v>1</v>
      </c>
      <c r="G53" t="s">
        <v>111</v>
      </c>
    </row>
    <row r="54" spans="1:7" x14ac:dyDescent="0.2">
      <c r="A54">
        <v>0</v>
      </c>
      <c r="B54">
        <v>41</v>
      </c>
      <c r="C54">
        <v>18.86</v>
      </c>
      <c r="D54">
        <v>30</v>
      </c>
      <c r="E54">
        <v>0</v>
      </c>
      <c r="F54">
        <v>1</v>
      </c>
      <c r="G54" t="s">
        <v>111</v>
      </c>
    </row>
    <row r="55" spans="1:7" x14ac:dyDescent="0.2">
      <c r="A55">
        <v>0</v>
      </c>
      <c r="B55">
        <v>39</v>
      </c>
      <c r="C55">
        <v>29.23</v>
      </c>
      <c r="D55">
        <v>0</v>
      </c>
      <c r="E55">
        <v>0</v>
      </c>
      <c r="F55">
        <v>1</v>
      </c>
      <c r="G55" t="s">
        <v>111</v>
      </c>
    </row>
    <row r="56" spans="1:7" x14ac:dyDescent="0.2">
      <c r="A56">
        <v>1</v>
      </c>
      <c r="B56">
        <v>43</v>
      </c>
      <c r="C56">
        <v>29.89</v>
      </c>
      <c r="D56">
        <v>0</v>
      </c>
      <c r="E56">
        <v>0</v>
      </c>
      <c r="F56">
        <v>1</v>
      </c>
      <c r="G56" t="s">
        <v>111</v>
      </c>
    </row>
    <row r="57" spans="1:7" x14ac:dyDescent="0.2">
      <c r="A57">
        <v>0</v>
      </c>
      <c r="B57">
        <v>40</v>
      </c>
      <c r="C57">
        <v>27.91</v>
      </c>
      <c r="D57">
        <v>0</v>
      </c>
      <c r="E57">
        <v>0</v>
      </c>
      <c r="F57">
        <v>1</v>
      </c>
      <c r="G57" t="s">
        <v>111</v>
      </c>
    </row>
    <row r="58" spans="1:7" x14ac:dyDescent="0.2">
      <c r="A58">
        <v>1</v>
      </c>
      <c r="B58">
        <v>41</v>
      </c>
      <c r="C58">
        <v>31.31</v>
      </c>
      <c r="D58">
        <v>0</v>
      </c>
      <c r="E58">
        <v>1</v>
      </c>
      <c r="F58">
        <v>1</v>
      </c>
      <c r="G58" t="s">
        <v>111</v>
      </c>
    </row>
    <row r="59" spans="1:7" x14ac:dyDescent="0.2">
      <c r="A59">
        <v>0</v>
      </c>
      <c r="B59">
        <v>40</v>
      </c>
      <c r="C59">
        <v>20.68</v>
      </c>
      <c r="D59">
        <v>1</v>
      </c>
      <c r="E59">
        <v>0</v>
      </c>
      <c r="F59">
        <v>1</v>
      </c>
      <c r="G59" t="s">
        <v>111</v>
      </c>
    </row>
    <row r="60" spans="1:7" x14ac:dyDescent="0.2">
      <c r="A60">
        <v>0</v>
      </c>
      <c r="B60">
        <v>46</v>
      </c>
      <c r="C60">
        <v>22.89</v>
      </c>
      <c r="D60">
        <v>5</v>
      </c>
      <c r="E60">
        <v>0</v>
      </c>
      <c r="F60">
        <v>1</v>
      </c>
      <c r="G60" t="s">
        <v>111</v>
      </c>
    </row>
    <row r="61" spans="1:7" x14ac:dyDescent="0.2">
      <c r="A61">
        <v>0</v>
      </c>
      <c r="B61">
        <v>57</v>
      </c>
      <c r="C61">
        <v>18.64</v>
      </c>
      <c r="D61">
        <v>0</v>
      </c>
      <c r="E61">
        <v>0</v>
      </c>
      <c r="F61">
        <v>1</v>
      </c>
      <c r="G61" t="s">
        <v>111</v>
      </c>
    </row>
    <row r="62" spans="1:7" x14ac:dyDescent="0.2">
      <c r="A62">
        <v>0</v>
      </c>
      <c r="B62">
        <v>55</v>
      </c>
      <c r="C62">
        <v>26.27</v>
      </c>
      <c r="D62">
        <v>0</v>
      </c>
      <c r="E62">
        <v>0</v>
      </c>
      <c r="F62">
        <v>1</v>
      </c>
      <c r="G62" t="s">
        <v>111</v>
      </c>
    </row>
    <row r="63" spans="1:7" x14ac:dyDescent="0.2">
      <c r="A63">
        <v>0</v>
      </c>
      <c r="B63">
        <v>58</v>
      </c>
      <c r="C63">
        <v>30.08</v>
      </c>
      <c r="D63">
        <v>20</v>
      </c>
      <c r="E63">
        <v>0</v>
      </c>
      <c r="F63">
        <v>1</v>
      </c>
      <c r="G63" t="s">
        <v>111</v>
      </c>
    </row>
    <row r="64" spans="1:7" x14ac:dyDescent="0.2">
      <c r="A64">
        <v>0</v>
      </c>
      <c r="B64">
        <v>45</v>
      </c>
      <c r="C64">
        <v>23.87</v>
      </c>
      <c r="D64">
        <v>0</v>
      </c>
      <c r="E64">
        <v>0</v>
      </c>
      <c r="F64">
        <v>1</v>
      </c>
      <c r="G64" t="s">
        <v>111</v>
      </c>
    </row>
    <row r="65" spans="1:7" x14ac:dyDescent="0.2">
      <c r="A65">
        <v>0</v>
      </c>
      <c r="B65">
        <v>51</v>
      </c>
      <c r="C65">
        <v>24.16</v>
      </c>
      <c r="D65">
        <v>0</v>
      </c>
      <c r="E65">
        <v>0</v>
      </c>
      <c r="F65">
        <v>1</v>
      </c>
      <c r="G65" t="s">
        <v>111</v>
      </c>
    </row>
    <row r="66" spans="1:7" x14ac:dyDescent="0.2">
      <c r="A66">
        <v>1</v>
      </c>
      <c r="B66">
        <v>57</v>
      </c>
      <c r="C66">
        <v>24.88</v>
      </c>
      <c r="D66">
        <v>3</v>
      </c>
      <c r="E66">
        <v>0</v>
      </c>
      <c r="F66">
        <v>1</v>
      </c>
      <c r="G66" t="s">
        <v>111</v>
      </c>
    </row>
    <row r="67" spans="1:7" x14ac:dyDescent="0.2">
      <c r="A67">
        <v>0</v>
      </c>
      <c r="B67">
        <v>64</v>
      </c>
      <c r="C67">
        <v>22.89</v>
      </c>
      <c r="D67">
        <v>0</v>
      </c>
      <c r="E67">
        <v>0</v>
      </c>
      <c r="F67">
        <v>1</v>
      </c>
      <c r="G67" t="s">
        <v>111</v>
      </c>
    </row>
    <row r="68" spans="1:7" x14ac:dyDescent="0.2">
      <c r="A68">
        <v>0</v>
      </c>
      <c r="B68">
        <v>52</v>
      </c>
      <c r="C68">
        <v>24.29</v>
      </c>
      <c r="D68">
        <v>20</v>
      </c>
      <c r="E68">
        <v>0</v>
      </c>
      <c r="F68">
        <v>1</v>
      </c>
      <c r="G68" t="s">
        <v>111</v>
      </c>
    </row>
    <row r="69" spans="1:7" x14ac:dyDescent="0.2">
      <c r="A69">
        <v>0</v>
      </c>
      <c r="B69">
        <v>47</v>
      </c>
      <c r="C69">
        <v>22.35</v>
      </c>
      <c r="D69">
        <v>20</v>
      </c>
      <c r="E69">
        <v>0</v>
      </c>
      <c r="F69">
        <v>1</v>
      </c>
      <c r="G69" t="s">
        <v>111</v>
      </c>
    </row>
    <row r="70" spans="1:7" x14ac:dyDescent="0.2">
      <c r="A70">
        <v>0</v>
      </c>
      <c r="B70">
        <v>39</v>
      </c>
      <c r="C70">
        <v>30.36</v>
      </c>
      <c r="D70">
        <v>0</v>
      </c>
      <c r="E70">
        <v>1</v>
      </c>
      <c r="F70">
        <v>1</v>
      </c>
      <c r="G70" t="s">
        <v>111</v>
      </c>
    </row>
    <row r="71" spans="1:7" x14ac:dyDescent="0.2">
      <c r="A71">
        <v>0</v>
      </c>
      <c r="B71">
        <v>39</v>
      </c>
      <c r="C71">
        <v>20.56</v>
      </c>
      <c r="D71">
        <v>20</v>
      </c>
      <c r="E71">
        <v>0</v>
      </c>
      <c r="F71">
        <v>1</v>
      </c>
      <c r="G71" t="s">
        <v>111</v>
      </c>
    </row>
    <row r="72" spans="1:7" x14ac:dyDescent="0.2">
      <c r="A72">
        <v>0</v>
      </c>
      <c r="B72">
        <v>50</v>
      </c>
      <c r="C72">
        <v>18.989999999999998</v>
      </c>
      <c r="D72">
        <v>30</v>
      </c>
      <c r="E72">
        <v>0</v>
      </c>
      <c r="F72">
        <v>1</v>
      </c>
      <c r="G72" t="s">
        <v>111</v>
      </c>
    </row>
    <row r="73" spans="1:7" x14ac:dyDescent="0.2">
      <c r="A73">
        <v>0</v>
      </c>
      <c r="B73">
        <v>50</v>
      </c>
      <c r="C73">
        <v>26.39</v>
      </c>
      <c r="D73">
        <v>0</v>
      </c>
      <c r="E73">
        <v>0</v>
      </c>
      <c r="F73">
        <v>1</v>
      </c>
      <c r="G73" t="s">
        <v>111</v>
      </c>
    </row>
    <row r="74" spans="1:7" x14ac:dyDescent="0.2">
      <c r="A74">
        <v>1</v>
      </c>
      <c r="B74">
        <v>47</v>
      </c>
      <c r="C74">
        <v>19.66</v>
      </c>
      <c r="D74">
        <v>20</v>
      </c>
      <c r="E74">
        <v>0</v>
      </c>
      <c r="F74">
        <v>1</v>
      </c>
      <c r="G74" t="s">
        <v>111</v>
      </c>
    </row>
    <row r="75" spans="1:7" x14ac:dyDescent="0.2">
      <c r="A75">
        <v>1</v>
      </c>
      <c r="B75">
        <v>46</v>
      </c>
      <c r="C75">
        <v>23.1</v>
      </c>
      <c r="D75">
        <v>23</v>
      </c>
      <c r="E75">
        <v>0</v>
      </c>
      <c r="F75">
        <v>1</v>
      </c>
      <c r="G75" t="s">
        <v>111</v>
      </c>
    </row>
    <row r="76" spans="1:7" x14ac:dyDescent="0.2">
      <c r="A76">
        <v>1</v>
      </c>
      <c r="B76">
        <v>60</v>
      </c>
      <c r="C76">
        <v>30.36</v>
      </c>
      <c r="D76">
        <v>0</v>
      </c>
      <c r="E76">
        <v>0</v>
      </c>
      <c r="F76">
        <v>1</v>
      </c>
      <c r="G76" t="s">
        <v>111</v>
      </c>
    </row>
    <row r="77" spans="1:7" x14ac:dyDescent="0.2">
      <c r="A77">
        <v>1</v>
      </c>
      <c r="B77">
        <v>43</v>
      </c>
      <c r="C77">
        <v>27.64</v>
      </c>
      <c r="D77">
        <v>0</v>
      </c>
      <c r="E77">
        <v>0</v>
      </c>
      <c r="F77">
        <v>1</v>
      </c>
      <c r="G77" t="s">
        <v>111</v>
      </c>
    </row>
    <row r="78" spans="1:7" x14ac:dyDescent="0.2">
      <c r="A78">
        <v>1</v>
      </c>
      <c r="B78">
        <v>52</v>
      </c>
      <c r="C78">
        <v>25.11</v>
      </c>
      <c r="D78">
        <v>20</v>
      </c>
      <c r="E78">
        <v>0</v>
      </c>
      <c r="F78">
        <v>1</v>
      </c>
      <c r="G78" t="s">
        <v>111</v>
      </c>
    </row>
    <row r="79" spans="1:7" x14ac:dyDescent="0.2">
      <c r="A79">
        <v>1</v>
      </c>
      <c r="B79">
        <v>50</v>
      </c>
      <c r="C79">
        <v>22.91</v>
      </c>
      <c r="D79">
        <v>0</v>
      </c>
      <c r="E79">
        <v>0</v>
      </c>
      <c r="F79">
        <v>1</v>
      </c>
      <c r="G79" t="s">
        <v>111</v>
      </c>
    </row>
    <row r="80" spans="1:7" x14ac:dyDescent="0.2">
      <c r="A80">
        <v>0</v>
      </c>
      <c r="B80">
        <v>58</v>
      </c>
      <c r="C80">
        <v>22.54</v>
      </c>
      <c r="D80">
        <v>20</v>
      </c>
      <c r="E80">
        <v>0</v>
      </c>
      <c r="F80">
        <v>1</v>
      </c>
      <c r="G80" t="s">
        <v>111</v>
      </c>
    </row>
    <row r="81" spans="1:7" x14ac:dyDescent="0.2">
      <c r="A81">
        <v>0</v>
      </c>
      <c r="B81">
        <v>60</v>
      </c>
      <c r="C81">
        <v>27.49</v>
      </c>
      <c r="D81">
        <v>0</v>
      </c>
      <c r="E81">
        <v>1</v>
      </c>
      <c r="F81">
        <v>1</v>
      </c>
      <c r="G81" t="s">
        <v>111</v>
      </c>
    </row>
    <row r="82" spans="1:7" x14ac:dyDescent="0.2">
      <c r="A82">
        <v>0</v>
      </c>
      <c r="B82">
        <v>56</v>
      </c>
      <c r="C82">
        <v>30.78</v>
      </c>
      <c r="D82">
        <v>5</v>
      </c>
      <c r="E82">
        <v>0</v>
      </c>
      <c r="F82">
        <v>1</v>
      </c>
      <c r="G82" t="s">
        <v>111</v>
      </c>
    </row>
    <row r="83" spans="1:7" x14ac:dyDescent="0.2">
      <c r="A83">
        <v>0</v>
      </c>
      <c r="B83">
        <v>44</v>
      </c>
      <c r="C83">
        <v>23.29</v>
      </c>
      <c r="D83">
        <v>15</v>
      </c>
      <c r="E83">
        <v>0</v>
      </c>
      <c r="F83">
        <v>1</v>
      </c>
      <c r="G83" t="s">
        <v>111</v>
      </c>
    </row>
    <row r="84" spans="1:7" x14ac:dyDescent="0.2">
      <c r="A84">
        <v>0</v>
      </c>
      <c r="B84">
        <v>57</v>
      </c>
      <c r="C84">
        <v>26.24</v>
      </c>
      <c r="D84">
        <v>0</v>
      </c>
      <c r="E84">
        <v>0</v>
      </c>
      <c r="F84">
        <v>1</v>
      </c>
      <c r="G84" t="s">
        <v>111</v>
      </c>
    </row>
    <row r="85" spans="1:7" x14ac:dyDescent="0.2">
      <c r="A85">
        <v>0</v>
      </c>
      <c r="B85">
        <v>55</v>
      </c>
      <c r="C85">
        <v>20.56</v>
      </c>
      <c r="D85">
        <v>0</v>
      </c>
      <c r="E85">
        <v>0</v>
      </c>
      <c r="F85">
        <v>1</v>
      </c>
      <c r="G85" t="s">
        <v>111</v>
      </c>
    </row>
    <row r="86" spans="1:7" x14ac:dyDescent="0.2">
      <c r="A86">
        <v>0</v>
      </c>
      <c r="B86">
        <v>49</v>
      </c>
      <c r="C86">
        <v>21.6</v>
      </c>
      <c r="D86">
        <v>1</v>
      </c>
      <c r="E86">
        <v>0</v>
      </c>
      <c r="F86">
        <v>1</v>
      </c>
      <c r="G86" t="s">
        <v>111</v>
      </c>
    </row>
    <row r="87" spans="1:7" x14ac:dyDescent="0.2">
      <c r="A87">
        <v>1</v>
      </c>
      <c r="B87">
        <v>63</v>
      </c>
      <c r="C87">
        <v>33.11</v>
      </c>
      <c r="D87">
        <v>0</v>
      </c>
      <c r="E87">
        <v>0</v>
      </c>
      <c r="F87">
        <v>1</v>
      </c>
      <c r="G87" t="s">
        <v>111</v>
      </c>
    </row>
    <row r="88" spans="1:7" x14ac:dyDescent="0.2">
      <c r="A88">
        <v>0</v>
      </c>
      <c r="B88">
        <v>65</v>
      </c>
      <c r="C88">
        <v>28.38</v>
      </c>
      <c r="D88">
        <v>0</v>
      </c>
      <c r="E88">
        <v>0</v>
      </c>
      <c r="F88">
        <v>1</v>
      </c>
      <c r="G88" t="s">
        <v>111</v>
      </c>
    </row>
    <row r="89" spans="1:7" x14ac:dyDescent="0.2">
      <c r="A89">
        <v>0</v>
      </c>
      <c r="B89">
        <v>49</v>
      </c>
      <c r="C89">
        <v>25.94</v>
      </c>
      <c r="D89">
        <v>0</v>
      </c>
      <c r="E89">
        <v>1</v>
      </c>
      <c r="F89">
        <v>1</v>
      </c>
      <c r="G89" t="s">
        <v>111</v>
      </c>
    </row>
    <row r="90" spans="1:7" x14ac:dyDescent="0.2">
      <c r="A90">
        <v>1</v>
      </c>
      <c r="B90">
        <v>59</v>
      </c>
      <c r="C90">
        <v>34.549999999999997</v>
      </c>
      <c r="D90">
        <v>0</v>
      </c>
      <c r="E90">
        <v>1</v>
      </c>
      <c r="F90">
        <v>1</v>
      </c>
      <c r="G90" t="s">
        <v>111</v>
      </c>
    </row>
    <row r="91" spans="1:7" x14ac:dyDescent="0.2">
      <c r="A91">
        <v>0</v>
      </c>
      <c r="B91">
        <v>50</v>
      </c>
      <c r="C91">
        <v>22.18</v>
      </c>
      <c r="D91">
        <v>20</v>
      </c>
      <c r="E91">
        <v>1</v>
      </c>
      <c r="F91">
        <v>1</v>
      </c>
      <c r="G91" t="s">
        <v>111</v>
      </c>
    </row>
    <row r="92" spans="1:7" x14ac:dyDescent="0.2">
      <c r="A92">
        <v>1</v>
      </c>
      <c r="B92">
        <v>38</v>
      </c>
      <c r="C92">
        <v>21.35</v>
      </c>
      <c r="D92">
        <v>20</v>
      </c>
      <c r="E92">
        <v>1</v>
      </c>
      <c r="F92">
        <v>1</v>
      </c>
      <c r="G92" t="s">
        <v>111</v>
      </c>
    </row>
    <row r="93" spans="1:7" x14ac:dyDescent="0.2">
      <c r="A93">
        <v>0</v>
      </c>
      <c r="B93">
        <v>60</v>
      </c>
      <c r="C93">
        <v>25.23</v>
      </c>
      <c r="D93">
        <v>3</v>
      </c>
      <c r="E93">
        <v>0</v>
      </c>
      <c r="F93">
        <v>1</v>
      </c>
      <c r="G93" t="s">
        <v>111</v>
      </c>
    </row>
    <row r="94" spans="1:7" x14ac:dyDescent="0.2">
      <c r="A94">
        <v>0</v>
      </c>
      <c r="B94">
        <v>60</v>
      </c>
      <c r="C94">
        <v>32.53</v>
      </c>
      <c r="D94">
        <v>0</v>
      </c>
      <c r="E94">
        <v>1</v>
      </c>
      <c r="F94">
        <v>1</v>
      </c>
      <c r="G94" t="s">
        <v>111</v>
      </c>
    </row>
    <row r="95" spans="1:7" x14ac:dyDescent="0.2">
      <c r="A95">
        <v>0</v>
      </c>
      <c r="B95">
        <v>64</v>
      </c>
      <c r="C95">
        <v>25.81</v>
      </c>
      <c r="D95">
        <v>0</v>
      </c>
      <c r="E95">
        <v>1</v>
      </c>
      <c r="F95">
        <v>1</v>
      </c>
      <c r="G95" t="s">
        <v>111</v>
      </c>
    </row>
    <row r="96" spans="1:7" x14ac:dyDescent="0.2">
      <c r="A96">
        <v>0</v>
      </c>
      <c r="B96">
        <v>64</v>
      </c>
      <c r="C96">
        <v>25.16</v>
      </c>
      <c r="D96">
        <v>9</v>
      </c>
      <c r="E96">
        <v>1</v>
      </c>
      <c r="F96">
        <v>1</v>
      </c>
      <c r="G96" t="s">
        <v>111</v>
      </c>
    </row>
    <row r="97" spans="1:7" x14ac:dyDescent="0.2">
      <c r="A97">
        <v>0</v>
      </c>
      <c r="B97">
        <v>54</v>
      </c>
      <c r="C97">
        <v>23.81</v>
      </c>
      <c r="D97">
        <v>0</v>
      </c>
      <c r="E97">
        <v>1</v>
      </c>
      <c r="F97">
        <v>1</v>
      </c>
      <c r="G97" t="s">
        <v>111</v>
      </c>
    </row>
    <row r="98" spans="1:7" x14ac:dyDescent="0.2">
      <c r="A98">
        <v>0</v>
      </c>
      <c r="B98">
        <v>49</v>
      </c>
      <c r="C98">
        <v>23.1</v>
      </c>
      <c r="D98">
        <v>0</v>
      </c>
      <c r="E98">
        <v>1</v>
      </c>
      <c r="F98">
        <v>1</v>
      </c>
      <c r="G98" t="s">
        <v>111</v>
      </c>
    </row>
    <row r="99" spans="1:7" x14ac:dyDescent="0.2">
      <c r="A99">
        <v>1</v>
      </c>
      <c r="B99">
        <v>62</v>
      </c>
      <c r="C99">
        <v>28.27</v>
      </c>
      <c r="D99">
        <v>0</v>
      </c>
      <c r="E99">
        <v>0</v>
      </c>
      <c r="F99">
        <v>1</v>
      </c>
      <c r="G99" t="s">
        <v>111</v>
      </c>
    </row>
    <row r="100" spans="1:7" x14ac:dyDescent="0.2">
      <c r="A100">
        <v>0</v>
      </c>
      <c r="B100">
        <v>51</v>
      </c>
      <c r="C100">
        <v>27.42</v>
      </c>
      <c r="D100">
        <v>18</v>
      </c>
      <c r="E100">
        <v>1</v>
      </c>
      <c r="F100">
        <v>1</v>
      </c>
      <c r="G100" t="s">
        <v>111</v>
      </c>
    </row>
    <row r="101" spans="1:7" x14ac:dyDescent="0.2">
      <c r="A101">
        <v>1</v>
      </c>
      <c r="B101">
        <v>52</v>
      </c>
      <c r="C101">
        <v>34.17</v>
      </c>
      <c r="D101">
        <v>0</v>
      </c>
      <c r="E101">
        <v>0</v>
      </c>
      <c r="F101">
        <v>1</v>
      </c>
      <c r="G101" t="s">
        <v>111</v>
      </c>
    </row>
    <row r="102" spans="1:7" x14ac:dyDescent="0.2">
      <c r="A102">
        <v>1</v>
      </c>
      <c r="B102">
        <v>52</v>
      </c>
      <c r="C102">
        <v>25.09</v>
      </c>
      <c r="D102">
        <v>0</v>
      </c>
      <c r="E102">
        <v>0</v>
      </c>
      <c r="F102">
        <v>1</v>
      </c>
      <c r="G102" t="s">
        <v>111</v>
      </c>
    </row>
    <row r="103" spans="1:7" x14ac:dyDescent="0.2">
      <c r="A103">
        <v>0</v>
      </c>
      <c r="B103">
        <v>39</v>
      </c>
      <c r="C103">
        <v>24.12</v>
      </c>
      <c r="D103">
        <v>30</v>
      </c>
      <c r="E103">
        <v>1</v>
      </c>
      <c r="F103">
        <v>1</v>
      </c>
      <c r="G103" t="s">
        <v>111</v>
      </c>
    </row>
    <row r="104" spans="1:7" x14ac:dyDescent="0.2">
      <c r="A104">
        <v>0</v>
      </c>
      <c r="B104">
        <v>41</v>
      </c>
      <c r="C104">
        <v>18.21</v>
      </c>
      <c r="D104">
        <v>20</v>
      </c>
      <c r="E104">
        <v>0</v>
      </c>
      <c r="F104">
        <v>1</v>
      </c>
      <c r="G104" t="s">
        <v>111</v>
      </c>
    </row>
    <row r="105" spans="1:7" x14ac:dyDescent="0.2">
      <c r="A105">
        <v>0</v>
      </c>
      <c r="B105">
        <v>61</v>
      </c>
      <c r="C105">
        <v>22.73</v>
      </c>
      <c r="D105">
        <v>5</v>
      </c>
      <c r="E105">
        <v>1</v>
      </c>
      <c r="F105">
        <v>1</v>
      </c>
      <c r="G105" t="s">
        <v>111</v>
      </c>
    </row>
    <row r="106" spans="1:7" x14ac:dyDescent="0.2">
      <c r="A106">
        <v>1</v>
      </c>
      <c r="B106">
        <v>61</v>
      </c>
      <c r="C106">
        <v>28.58</v>
      </c>
      <c r="D106">
        <v>30</v>
      </c>
      <c r="E106">
        <v>1</v>
      </c>
      <c r="F106">
        <v>1</v>
      </c>
      <c r="G106" t="s">
        <v>111</v>
      </c>
    </row>
    <row r="107" spans="1:7" x14ac:dyDescent="0.2">
      <c r="A107">
        <v>1</v>
      </c>
      <c r="B107">
        <v>59</v>
      </c>
      <c r="C107">
        <v>20.77</v>
      </c>
      <c r="D107">
        <v>0</v>
      </c>
      <c r="E107">
        <v>1</v>
      </c>
      <c r="F107">
        <v>1</v>
      </c>
      <c r="G107" t="s">
        <v>111</v>
      </c>
    </row>
    <row r="108" spans="1:7" x14ac:dyDescent="0.2">
      <c r="A108">
        <v>0</v>
      </c>
      <c r="B108">
        <v>56</v>
      </c>
      <c r="C108">
        <v>25.68</v>
      </c>
      <c r="D108">
        <v>1</v>
      </c>
      <c r="E108">
        <v>1</v>
      </c>
      <c r="F108">
        <v>1</v>
      </c>
      <c r="G108" t="s">
        <v>111</v>
      </c>
    </row>
    <row r="109" spans="1:7" x14ac:dyDescent="0.2">
      <c r="A109">
        <v>1</v>
      </c>
      <c r="B109">
        <v>41</v>
      </c>
      <c r="C109">
        <v>33.799999999999997</v>
      </c>
      <c r="D109">
        <v>20</v>
      </c>
      <c r="E109">
        <v>1</v>
      </c>
      <c r="F109">
        <v>1</v>
      </c>
      <c r="G109" t="s">
        <v>111</v>
      </c>
    </row>
    <row r="110" spans="1:7" x14ac:dyDescent="0.2">
      <c r="A110">
        <v>0</v>
      </c>
      <c r="B110">
        <v>45</v>
      </c>
      <c r="C110">
        <v>25.92</v>
      </c>
      <c r="D110">
        <v>0</v>
      </c>
      <c r="E110">
        <v>1</v>
      </c>
      <c r="F110">
        <v>1</v>
      </c>
      <c r="G110" t="s">
        <v>111</v>
      </c>
    </row>
    <row r="111" spans="1:7" x14ac:dyDescent="0.2">
      <c r="A111">
        <v>1</v>
      </c>
      <c r="B111">
        <v>42</v>
      </c>
      <c r="C111">
        <v>28.93</v>
      </c>
      <c r="D111">
        <v>1</v>
      </c>
      <c r="E111">
        <v>1</v>
      </c>
      <c r="F111">
        <v>1</v>
      </c>
      <c r="G111" t="s">
        <v>111</v>
      </c>
    </row>
    <row r="112" spans="1:7" x14ac:dyDescent="0.2">
      <c r="A112">
        <v>1</v>
      </c>
      <c r="B112">
        <v>63</v>
      </c>
      <c r="C112">
        <v>28.6</v>
      </c>
      <c r="D112">
        <v>0</v>
      </c>
      <c r="E112">
        <v>1</v>
      </c>
      <c r="F112">
        <v>1</v>
      </c>
      <c r="G112" t="s">
        <v>111</v>
      </c>
    </row>
    <row r="113" spans="1:7" x14ac:dyDescent="0.2">
      <c r="A113">
        <v>1</v>
      </c>
      <c r="B113">
        <v>44</v>
      </c>
      <c r="C113">
        <v>24.04</v>
      </c>
      <c r="D113">
        <v>0</v>
      </c>
      <c r="E113">
        <v>0</v>
      </c>
      <c r="F113">
        <v>1</v>
      </c>
      <c r="G113" t="s">
        <v>111</v>
      </c>
    </row>
    <row r="114" spans="1:7" x14ac:dyDescent="0.2">
      <c r="A114">
        <v>1</v>
      </c>
      <c r="B114">
        <v>63</v>
      </c>
      <c r="C114">
        <v>27.1</v>
      </c>
      <c r="D114">
        <v>3</v>
      </c>
      <c r="E114">
        <v>1</v>
      </c>
      <c r="F114">
        <v>1</v>
      </c>
      <c r="G114" t="s">
        <v>111</v>
      </c>
    </row>
    <row r="115" spans="1:7" x14ac:dyDescent="0.2">
      <c r="A115">
        <v>1</v>
      </c>
      <c r="B115">
        <v>67</v>
      </c>
      <c r="C115">
        <v>24.25</v>
      </c>
      <c r="D115">
        <v>0</v>
      </c>
      <c r="E115">
        <v>1</v>
      </c>
      <c r="F115">
        <v>1</v>
      </c>
      <c r="G115" t="s">
        <v>111</v>
      </c>
    </row>
    <row r="116" spans="1:7" x14ac:dyDescent="0.2">
      <c r="A116">
        <v>1</v>
      </c>
      <c r="B116">
        <v>40</v>
      </c>
      <c r="C116">
        <v>25.45</v>
      </c>
      <c r="D116">
        <v>20</v>
      </c>
      <c r="E116">
        <v>0</v>
      </c>
      <c r="F116">
        <v>1</v>
      </c>
      <c r="G116" t="s">
        <v>111</v>
      </c>
    </row>
    <row r="117" spans="1:7" x14ac:dyDescent="0.2">
      <c r="A117">
        <v>0</v>
      </c>
      <c r="B117">
        <v>51</v>
      </c>
      <c r="C117">
        <v>23.63</v>
      </c>
      <c r="D117">
        <v>3</v>
      </c>
      <c r="E117">
        <v>1</v>
      </c>
      <c r="F117">
        <v>1</v>
      </c>
      <c r="G117" t="s">
        <v>111</v>
      </c>
    </row>
    <row r="118" spans="1:7" x14ac:dyDescent="0.2">
      <c r="A118">
        <v>0</v>
      </c>
      <c r="B118">
        <v>54</v>
      </c>
      <c r="C118">
        <v>26.89</v>
      </c>
      <c r="D118">
        <v>0</v>
      </c>
      <c r="E118">
        <v>1</v>
      </c>
      <c r="F118">
        <v>1</v>
      </c>
      <c r="G118" t="s">
        <v>111</v>
      </c>
    </row>
    <row r="119" spans="1:7" x14ac:dyDescent="0.2">
      <c r="A119">
        <v>1</v>
      </c>
      <c r="B119">
        <v>63</v>
      </c>
      <c r="C119">
        <v>29.35</v>
      </c>
      <c r="D119">
        <v>0</v>
      </c>
      <c r="E119">
        <v>0</v>
      </c>
      <c r="F119">
        <v>1</v>
      </c>
      <c r="G119" t="s">
        <v>111</v>
      </c>
    </row>
    <row r="120" spans="1:7" x14ac:dyDescent="0.2">
      <c r="A120">
        <v>0</v>
      </c>
      <c r="B120">
        <v>63</v>
      </c>
      <c r="C120">
        <v>23.62</v>
      </c>
      <c r="D120">
        <v>0</v>
      </c>
      <c r="E120">
        <v>1</v>
      </c>
      <c r="F120">
        <v>1</v>
      </c>
      <c r="G120" t="s">
        <v>111</v>
      </c>
    </row>
    <row r="121" spans="1:7" x14ac:dyDescent="0.2">
      <c r="A121">
        <v>1</v>
      </c>
      <c r="B121">
        <v>65</v>
      </c>
      <c r="C121">
        <v>30.47</v>
      </c>
      <c r="D121">
        <v>0</v>
      </c>
      <c r="E121">
        <v>1</v>
      </c>
      <c r="F121">
        <v>1</v>
      </c>
      <c r="G121" t="s">
        <v>111</v>
      </c>
    </row>
    <row r="122" spans="1:7" x14ac:dyDescent="0.2">
      <c r="A122">
        <v>1</v>
      </c>
      <c r="B122">
        <v>43</v>
      </c>
      <c r="C122">
        <v>30.3</v>
      </c>
      <c r="D122">
        <v>0</v>
      </c>
      <c r="E122">
        <v>1</v>
      </c>
      <c r="F122">
        <v>1</v>
      </c>
      <c r="G122" t="s">
        <v>111</v>
      </c>
    </row>
    <row r="123" spans="1:7" x14ac:dyDescent="0.2">
      <c r="A123">
        <v>1</v>
      </c>
      <c r="B123">
        <v>61</v>
      </c>
      <c r="C123">
        <v>32.799999999999997</v>
      </c>
      <c r="D123">
        <v>0</v>
      </c>
      <c r="E123">
        <v>1</v>
      </c>
      <c r="F123">
        <v>1</v>
      </c>
      <c r="G123" t="s">
        <v>111</v>
      </c>
    </row>
    <row r="124" spans="1:7" x14ac:dyDescent="0.2">
      <c r="A124">
        <v>0</v>
      </c>
      <c r="B124">
        <v>60</v>
      </c>
      <c r="C124">
        <v>25.45</v>
      </c>
      <c r="D124">
        <v>15</v>
      </c>
      <c r="E124">
        <v>1</v>
      </c>
      <c r="F124">
        <v>1</v>
      </c>
      <c r="G124" t="s">
        <v>111</v>
      </c>
    </row>
    <row r="125" spans="1:7" x14ac:dyDescent="0.2">
      <c r="A125">
        <v>0</v>
      </c>
      <c r="B125">
        <v>52</v>
      </c>
      <c r="C125">
        <v>27.01</v>
      </c>
      <c r="D125">
        <v>3</v>
      </c>
      <c r="E125">
        <v>1</v>
      </c>
      <c r="F125">
        <v>1</v>
      </c>
      <c r="G125" t="s">
        <v>111</v>
      </c>
    </row>
    <row r="126" spans="1:7" x14ac:dyDescent="0.2">
      <c r="A126">
        <v>0</v>
      </c>
      <c r="B126">
        <v>66</v>
      </c>
      <c r="C126">
        <v>20.49</v>
      </c>
      <c r="D126">
        <v>15</v>
      </c>
      <c r="E126">
        <v>1</v>
      </c>
      <c r="F126">
        <v>1</v>
      </c>
      <c r="G126" t="s">
        <v>111</v>
      </c>
    </row>
    <row r="127" spans="1:7" x14ac:dyDescent="0.2">
      <c r="A127">
        <v>1</v>
      </c>
      <c r="B127">
        <v>62</v>
      </c>
      <c r="C127">
        <v>29.64</v>
      </c>
      <c r="D127">
        <v>0</v>
      </c>
      <c r="E127">
        <v>1</v>
      </c>
      <c r="F127">
        <v>1</v>
      </c>
      <c r="G127" t="s">
        <v>111</v>
      </c>
    </row>
    <row r="128" spans="1:7" x14ac:dyDescent="0.2">
      <c r="A128">
        <v>0</v>
      </c>
      <c r="B128">
        <v>62</v>
      </c>
      <c r="C128">
        <v>32.19</v>
      </c>
      <c r="D128">
        <v>0</v>
      </c>
      <c r="E128">
        <v>1</v>
      </c>
      <c r="F128">
        <v>1</v>
      </c>
      <c r="G128" t="s">
        <v>111</v>
      </c>
    </row>
    <row r="129" spans="1:7" x14ac:dyDescent="0.2">
      <c r="A129">
        <v>1</v>
      </c>
      <c r="B129">
        <v>53</v>
      </c>
      <c r="C129">
        <v>21.51</v>
      </c>
      <c r="D129">
        <v>0</v>
      </c>
      <c r="E129">
        <v>1</v>
      </c>
      <c r="F129">
        <v>1</v>
      </c>
      <c r="G129" t="s">
        <v>111</v>
      </c>
    </row>
    <row r="130" spans="1:7" x14ac:dyDescent="0.2">
      <c r="A130">
        <v>0</v>
      </c>
      <c r="B130">
        <v>60</v>
      </c>
      <c r="C130">
        <v>24.22</v>
      </c>
      <c r="D130">
        <v>20</v>
      </c>
      <c r="E130">
        <v>1</v>
      </c>
      <c r="F130">
        <v>1</v>
      </c>
      <c r="G130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zoomScale="106" workbookViewId="0">
      <selection activeCell="C36" sqref="C36"/>
    </sheetView>
  </sheetViews>
  <sheetFormatPr baseColWidth="10" defaultRowHeight="16" x14ac:dyDescent="0.2"/>
  <cols>
    <col min="1" max="1" width="23.33203125" bestFit="1" customWidth="1"/>
    <col min="2" max="2" width="15.83203125" bestFit="1" customWidth="1"/>
    <col min="3" max="3" width="15.33203125" bestFit="1" customWidth="1"/>
    <col min="4" max="4" width="14" bestFit="1" customWidth="1"/>
    <col min="5" max="5" width="11" bestFit="1" customWidth="1"/>
    <col min="6" max="6" width="13.1640625" customWidth="1"/>
    <col min="7" max="7" width="11.83203125" customWidth="1"/>
    <col min="9" max="9" width="12.1640625" customWidth="1"/>
    <col min="10" max="10" width="10.83203125" customWidth="1"/>
  </cols>
  <sheetData>
    <row r="1" spans="1:10" ht="22" x14ac:dyDescent="0.3">
      <c r="A1" s="38" t="s">
        <v>13</v>
      </c>
      <c r="B1" s="39"/>
      <c r="C1" s="39"/>
      <c r="D1" s="39"/>
      <c r="E1" s="39"/>
      <c r="F1" s="39"/>
    </row>
    <row r="2" spans="1:10" ht="20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10" ht="40" x14ac:dyDescent="0.25">
      <c r="A3" s="2" t="s">
        <v>21</v>
      </c>
      <c r="B3" s="2" t="s">
        <v>22</v>
      </c>
      <c r="C3" s="2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I3" s="8" t="s">
        <v>32</v>
      </c>
      <c r="J3" s="7" t="s">
        <v>33</v>
      </c>
    </row>
    <row r="4" spans="1:10" x14ac:dyDescent="0.2">
      <c r="A4" s="4" t="s">
        <v>0</v>
      </c>
      <c r="B4" s="4">
        <v>0</v>
      </c>
      <c r="C4" s="4">
        <v>1</v>
      </c>
      <c r="D4" s="4">
        <v>0</v>
      </c>
      <c r="E4" s="4">
        <v>130</v>
      </c>
      <c r="F4" s="6">
        <v>0</v>
      </c>
      <c r="G4" s="6">
        <v>0</v>
      </c>
      <c r="I4" cm="1">
        <f t="array" ref="I4">COUNT(IF(ISERROR('BP1'!A2:A130),1,""))</f>
        <v>0</v>
      </c>
      <c r="J4">
        <f>COUNTBLANK('BP1'!A2:A130)</f>
        <v>0</v>
      </c>
    </row>
    <row r="5" spans="1:10" x14ac:dyDescent="0.2">
      <c r="A5" s="4" t="s">
        <v>1</v>
      </c>
      <c r="B5" s="4">
        <f>MAX('BP1'!B2:B130)</f>
        <v>67</v>
      </c>
      <c r="C5" s="4">
        <f>MIN('BP1'!B2:B130)</f>
        <v>34</v>
      </c>
      <c r="D5" s="4">
        <f>AVERAGE('BP1'!B2:B130)</f>
        <v>49.34108527131783</v>
      </c>
      <c r="E5" s="4">
        <v>130</v>
      </c>
      <c r="F5" s="6">
        <v>0</v>
      </c>
      <c r="G5" s="6">
        <v>0</v>
      </c>
      <c r="I5" cm="1">
        <f t="array" ref="I5">COUNT(IF(ISERROR('BP1'!B2:B130),1,""))</f>
        <v>0</v>
      </c>
      <c r="J5">
        <f>COUNTBLANK('BP1'!B2:B130)</f>
        <v>0</v>
      </c>
    </row>
    <row r="6" spans="1:10" x14ac:dyDescent="0.2">
      <c r="A6" s="4" t="s">
        <v>2</v>
      </c>
      <c r="B6" s="4">
        <f>MAX('BP1'!C2:C130)</f>
        <v>34.549999999999997</v>
      </c>
      <c r="C6" s="4">
        <f>MIN('BP1'!C2:C130)</f>
        <v>16.690000000000001</v>
      </c>
      <c r="D6" s="4">
        <f>AVERAGE('BP1'!C2:C130)</f>
        <v>24.814031007751929</v>
      </c>
      <c r="E6" s="4">
        <v>130</v>
      </c>
      <c r="F6" s="6">
        <v>0</v>
      </c>
      <c r="G6" s="6">
        <v>0</v>
      </c>
      <c r="I6" cm="1">
        <f t="array" ref="I6">COUNT(IF(ISERROR('BP1'!C2:C130),1,""))</f>
        <v>0</v>
      </c>
      <c r="J6">
        <f>COUNTBLANK('BP1'!C2:C130)</f>
        <v>0</v>
      </c>
    </row>
    <row r="7" spans="1:10" x14ac:dyDescent="0.2">
      <c r="A7" s="4" t="s">
        <v>3</v>
      </c>
      <c r="B7" s="4">
        <f>MAX('BP1'!D2:D130)</f>
        <v>40</v>
      </c>
      <c r="C7" s="4">
        <f>MIN('BP1'!D2:D130)</f>
        <v>0</v>
      </c>
      <c r="D7" s="4">
        <f>AVERAGE('BP1'!D2:D130)</f>
        <v>7.5891472868217056</v>
      </c>
      <c r="E7" s="4">
        <v>130</v>
      </c>
      <c r="F7" s="6">
        <v>0</v>
      </c>
      <c r="G7" s="6">
        <v>0</v>
      </c>
      <c r="I7" cm="1">
        <f t="array" ref="I7">COUNT(IF(ISERROR('BP1'!D2:D130),1,""))</f>
        <v>0</v>
      </c>
      <c r="J7">
        <f>COUNTBLANK('BP1'!D2:D130)</f>
        <v>0</v>
      </c>
    </row>
    <row r="8" spans="1:10" x14ac:dyDescent="0.2">
      <c r="A8" s="4" t="s">
        <v>4</v>
      </c>
      <c r="B8" s="4">
        <v>0</v>
      </c>
      <c r="C8" s="4">
        <v>1</v>
      </c>
      <c r="D8" s="4">
        <v>0</v>
      </c>
      <c r="E8" s="4">
        <v>130</v>
      </c>
      <c r="F8" s="6">
        <v>0</v>
      </c>
      <c r="G8" s="6">
        <v>0</v>
      </c>
      <c r="I8" cm="1">
        <f t="array" ref="I8">COUNT(IF(ISERROR('BP1'!E2:E130),1,""))</f>
        <v>0</v>
      </c>
      <c r="J8">
        <f>COUNTBLANK('BP1'!E2:E130)</f>
        <v>0</v>
      </c>
    </row>
    <row r="9" spans="1:10" x14ac:dyDescent="0.2">
      <c r="A9" s="4" t="s">
        <v>11</v>
      </c>
      <c r="B9" s="4">
        <v>1</v>
      </c>
      <c r="C9" s="4">
        <v>0</v>
      </c>
      <c r="D9" s="4">
        <v>1</v>
      </c>
      <c r="E9" s="4">
        <v>130</v>
      </c>
      <c r="F9" s="6">
        <v>0</v>
      </c>
      <c r="G9" s="6">
        <v>0</v>
      </c>
      <c r="I9" cm="1">
        <f t="array" ref="I9">COUNT(IF(ISERROR('BP1'!F2:F130),1,""))</f>
        <v>0</v>
      </c>
      <c r="J9">
        <f>COUNTBLANK('BP1'!F2:F130)</f>
        <v>0</v>
      </c>
    </row>
    <row r="11" spans="1:10" x14ac:dyDescent="0.2">
      <c r="A11" s="9" t="s">
        <v>28</v>
      </c>
    </row>
    <row r="13" spans="1:10" ht="17" thickBot="1" x14ac:dyDescent="0.25">
      <c r="A13" t="s">
        <v>29</v>
      </c>
    </row>
    <row r="14" spans="1:10" ht="52" thickBot="1" x14ac:dyDescent="0.25">
      <c r="A14" s="26" t="s">
        <v>144</v>
      </c>
    </row>
    <row r="15" spans="1:10" ht="17" thickBot="1" x14ac:dyDescent="0.25">
      <c r="A15" t="s">
        <v>30</v>
      </c>
    </row>
    <row r="16" spans="1:10" ht="35" thickBot="1" x14ac:dyDescent="0.25">
      <c r="A16" s="26" t="s">
        <v>143</v>
      </c>
    </row>
    <row r="18" spans="1:7" x14ac:dyDescent="0.2">
      <c r="A18" s="9" t="s">
        <v>31</v>
      </c>
    </row>
    <row r="19" spans="1:7" ht="17" thickBot="1" x14ac:dyDescent="0.25">
      <c r="A19" t="s">
        <v>29</v>
      </c>
    </row>
    <row r="20" spans="1:7" ht="17" thickBot="1" x14ac:dyDescent="0.25">
      <c r="A20" s="5" t="s">
        <v>80</v>
      </c>
    </row>
    <row r="24" spans="1:7" x14ac:dyDescent="0.2">
      <c r="B24" s="9" t="s">
        <v>145</v>
      </c>
    </row>
    <row r="26" spans="1:7" x14ac:dyDescent="0.2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112</v>
      </c>
    </row>
    <row r="27" spans="1:7" x14ac:dyDescent="0.2">
      <c r="B27">
        <v>0</v>
      </c>
      <c r="C27">
        <v>53</v>
      </c>
      <c r="D27">
        <v>39.6</v>
      </c>
      <c r="E27">
        <v>0</v>
      </c>
      <c r="F27">
        <v>1</v>
      </c>
      <c r="G27" t="s">
        <v>111</v>
      </c>
    </row>
  </sheetData>
  <mergeCells count="1">
    <mergeCell ref="A1:F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0"/>
  <sheetViews>
    <sheetView workbookViewId="0">
      <selection activeCell="J20" sqref="J20"/>
    </sheetView>
  </sheetViews>
  <sheetFormatPr baseColWidth="10" defaultRowHeight="16" x14ac:dyDescent="0.2"/>
  <cols>
    <col min="1" max="1" width="23.83203125" style="19" customWidth="1"/>
    <col min="2" max="2" width="17.33203125" style="19" bestFit="1" customWidth="1"/>
    <col min="3" max="3" width="24.1640625" style="19" customWidth="1"/>
    <col min="4" max="4" width="10.83203125" style="19" customWidth="1"/>
    <col min="5" max="5" width="22.6640625" style="19" bestFit="1" customWidth="1"/>
    <col min="6" max="6" width="15.5" style="19" bestFit="1" customWidth="1"/>
    <col min="7" max="7" width="24.6640625" style="19" customWidth="1"/>
    <col min="8" max="8" width="41.83203125" style="19" bestFit="1" customWidth="1"/>
    <col min="9" max="9" width="17.83203125" style="19" bestFit="1" customWidth="1"/>
    <col min="10" max="10" width="26.83203125" style="19" bestFit="1" customWidth="1"/>
    <col min="11" max="11" width="22.5" style="19" bestFit="1" customWidth="1"/>
    <col min="12" max="12" width="17.83203125" style="19" bestFit="1" customWidth="1"/>
    <col min="13" max="13" width="12.6640625" style="19" customWidth="1"/>
    <col min="14" max="16" width="10.83203125" style="19"/>
  </cols>
  <sheetData>
    <row r="1" spans="1:15" x14ac:dyDescent="0.2">
      <c r="A1" s="36" t="s">
        <v>34</v>
      </c>
      <c r="B1" s="20"/>
      <c r="C1" s="21"/>
      <c r="D1" s="21"/>
      <c r="E1" s="21" t="s">
        <v>35</v>
      </c>
      <c r="F1" s="21"/>
      <c r="G1" s="22"/>
      <c r="H1" s="21" t="s">
        <v>36</v>
      </c>
      <c r="I1" s="21"/>
      <c r="J1" s="22"/>
      <c r="K1" s="21" t="s">
        <v>37</v>
      </c>
      <c r="L1" s="21"/>
    </row>
    <row r="2" spans="1:15" x14ac:dyDescent="0.2">
      <c r="A2" s="19">
        <f>IF('BP1'!E2=1, 'BP1'!C2, "Normotensive")</f>
        <v>20.68</v>
      </c>
      <c r="B2" s="19" t="s">
        <v>12</v>
      </c>
      <c r="C2" s="27" t="s">
        <v>169</v>
      </c>
      <c r="E2" s="19">
        <f>IF('BP1'!E2=1, 'BP1'!A2, "Normotensive")</f>
        <v>1</v>
      </c>
      <c r="F2" s="19" t="s">
        <v>12</v>
      </c>
      <c r="G2" s="27" t="s">
        <v>172</v>
      </c>
      <c r="H2" s="19">
        <f>IF('BP1'!E2=1, 'BP1'!D2, "Normotensive")</f>
        <v>0</v>
      </c>
      <c r="I2" s="19" t="s">
        <v>12</v>
      </c>
      <c r="J2" s="27" t="s">
        <v>173</v>
      </c>
      <c r="K2" s="19">
        <f>IF('BP1'!E2=1, 'BP1'!B2, "Normotensive")</f>
        <v>49</v>
      </c>
      <c r="L2" s="19" t="s">
        <v>12</v>
      </c>
      <c r="M2" s="37" t="s">
        <v>175</v>
      </c>
    </row>
    <row r="3" spans="1:15" x14ac:dyDescent="0.2">
      <c r="A3" s="19" t="str">
        <f>IF('BP1'!E3=1, 'BP1'!C3, "Normotensive")</f>
        <v>Normotensive</v>
      </c>
      <c r="B3" s="27" t="s">
        <v>170</v>
      </c>
      <c r="C3" s="19">
        <f>AVERAGE('BP1'!C2:C130)</f>
        <v>24.814031007751929</v>
      </c>
      <c r="E3" s="19" t="str">
        <f>IF('BP1'!E3=1, 'BP1'!A3, "Normotensive")</f>
        <v>Normotensive</v>
      </c>
      <c r="F3" s="27" t="s">
        <v>147</v>
      </c>
      <c r="G3" s="19">
        <f>COUNTIF(E2:E130, "1")</f>
        <v>16</v>
      </c>
      <c r="H3" s="19" t="str">
        <f>IF('BP1'!E3=1, 'BP1'!D3, "Normotensive")</f>
        <v>Normotensive</v>
      </c>
      <c r="I3" s="27" t="s">
        <v>170</v>
      </c>
      <c r="J3" s="19">
        <f>AVERAGE('BP1'!D2:D130)</f>
        <v>7.5891472868217056</v>
      </c>
      <c r="K3" s="19" t="str">
        <f>IF('BP1'!E3=1, 'BP1'!B3, "Normotensive")</f>
        <v>Normotensive</v>
      </c>
      <c r="L3" s="27" t="s">
        <v>170</v>
      </c>
      <c r="M3" s="19">
        <f>AVERAGE('BP1'!B2:B130)</f>
        <v>49.34108527131783</v>
      </c>
    </row>
    <row r="4" spans="1:15" x14ac:dyDescent="0.2">
      <c r="A4" s="19" t="str">
        <f>IF('BP1'!E4=1, 'BP1'!C4, "Normotensive")</f>
        <v>Normotensive</v>
      </c>
      <c r="B4" s="27" t="s">
        <v>171</v>
      </c>
      <c r="C4" s="19">
        <f>AVERAGEIF(A2:A130, "&lt;&gt;Normotensive")</f>
        <v>26.589210526315785</v>
      </c>
      <c r="E4" s="19" t="str">
        <f>IF('BP1'!E4=1, 'BP1'!A4, "Normotensive")</f>
        <v>Normotensive</v>
      </c>
      <c r="F4" s="27" t="s">
        <v>165</v>
      </c>
      <c r="G4" s="19">
        <f>COUNTIF(E2:E130, "0")</f>
        <v>22</v>
      </c>
      <c r="H4" s="19" t="str">
        <f>IF('BP1'!E4=1, 'BP1'!D4, "Normotensive")</f>
        <v>Normotensive</v>
      </c>
      <c r="I4" s="27" t="s">
        <v>174</v>
      </c>
      <c r="J4" s="19">
        <f>AVERAGEIF(H2:H130, "&lt;&gt;Normotensive")</f>
        <v>5.6052631578947372</v>
      </c>
      <c r="K4" s="19" t="str">
        <f>IF('BP1'!E4=1, 'BP1'!B4, "Normotensive")</f>
        <v>Normotensive</v>
      </c>
      <c r="L4" s="27" t="s">
        <v>174</v>
      </c>
      <c r="M4" s="19">
        <f>AVERAGEIF(K2:K130, "&lt;&gt;Normotensive")</f>
        <v>54.631578947368418</v>
      </c>
    </row>
    <row r="5" spans="1:15" x14ac:dyDescent="0.2">
      <c r="A5" s="19" t="str">
        <f>IF('BP1'!E5=1, 'BP1'!C5, "Normotensive")</f>
        <v>Normotensive</v>
      </c>
      <c r="E5" s="19" t="str">
        <f>IF('BP1'!E5=1, 'BP1'!A5, "Normotensive")</f>
        <v>Normotensive</v>
      </c>
      <c r="F5" s="27" t="s">
        <v>59</v>
      </c>
      <c r="G5" s="19">
        <f>COUNTIF(E2:E130, "&lt;&gt;Normotensive")</f>
        <v>38</v>
      </c>
      <c r="H5" s="19" t="str">
        <f>IF('BP1'!E5=1, 'BP1'!D5, "Normotensive")</f>
        <v>Normotensive</v>
      </c>
      <c r="K5" s="19" t="str">
        <f>IF('BP1'!E5=1, 'BP1'!B5, "Normotensive")</f>
        <v>Normotensive</v>
      </c>
    </row>
    <row r="6" spans="1:15" x14ac:dyDescent="0.2">
      <c r="A6" s="19" t="str">
        <f>IF('BP1'!E6=1, 'BP1'!C6, "Normotensive")</f>
        <v>Normotensive</v>
      </c>
      <c r="E6" s="19" t="str">
        <f>IF('BP1'!E6=1, 'BP1'!A6, "Normotensive")</f>
        <v>Normotensive</v>
      </c>
      <c r="H6" s="19" t="str">
        <f>IF('BP1'!E6=1, 'BP1'!D6, "Normotensive")</f>
        <v>Normotensive</v>
      </c>
      <c r="K6" s="19" t="str">
        <f>IF('BP1'!E6=1, 'BP1'!B6, "Normotensive")</f>
        <v>Normotensive</v>
      </c>
      <c r="O6" s="19" t="s">
        <v>146</v>
      </c>
    </row>
    <row r="7" spans="1:15" x14ac:dyDescent="0.2">
      <c r="A7" s="19" t="str">
        <f>IF('BP1'!E7=1, 'BP1'!C7, "Normotensive")</f>
        <v>Normotensive</v>
      </c>
      <c r="E7" s="19" t="str">
        <f>IF('BP1'!E7=1, 'BP1'!A7, "Normotensive")</f>
        <v>Normotensive</v>
      </c>
      <c r="F7" s="21"/>
      <c r="H7" s="19" t="str">
        <f>IF('BP1'!E7=1, 'BP1'!D7, "Normotensive")</f>
        <v>Normotensive</v>
      </c>
      <c r="K7" s="19" t="str">
        <f>IF('BP1'!E7=1, 'BP1'!B7, "Normotensive")</f>
        <v>Normotensive</v>
      </c>
    </row>
    <row r="8" spans="1:15" x14ac:dyDescent="0.2">
      <c r="A8" s="19" t="str">
        <f>IF('BP1'!E8=1, 'BP1'!C8, "Normotensive")</f>
        <v>Normotensive</v>
      </c>
      <c r="E8" s="19" t="str">
        <f>IF('BP1'!E8=1, 'BP1'!A8, "Normotensive")</f>
        <v>Normotensive</v>
      </c>
      <c r="H8" s="19" t="str">
        <f>IF('BP1'!E8=1, 'BP1'!D8, "Normotensive")</f>
        <v>Normotensive</v>
      </c>
      <c r="K8" s="19" t="str">
        <f>IF('BP1'!E8=1, 'BP1'!B8, "Normotensive")</f>
        <v>Normotensive</v>
      </c>
    </row>
    <row r="9" spans="1:15" x14ac:dyDescent="0.2">
      <c r="A9" s="19" t="str">
        <f>IF('BP1'!E9=1, 'BP1'!C9, "Normotensive")</f>
        <v>Normotensive</v>
      </c>
      <c r="E9" s="19" t="str">
        <f>IF('BP1'!E9=1, 'BP1'!A9, "Normotensive")</f>
        <v>Normotensive</v>
      </c>
      <c r="H9" s="19" t="str">
        <f>IF('BP1'!E9=1, 'BP1'!D9, "Normotensive")</f>
        <v>Normotensive</v>
      </c>
      <c r="K9" s="19" t="str">
        <f>IF('BP1'!E9=1, 'BP1'!B9, "Normotensive")</f>
        <v>Normotensive</v>
      </c>
    </row>
    <row r="10" spans="1:15" x14ac:dyDescent="0.2">
      <c r="A10" s="19" t="str">
        <f>IF('BP1'!E10=1, 'BP1'!C10, "Normotensive")</f>
        <v>Normotensive</v>
      </c>
      <c r="E10" s="19" t="str">
        <f>IF('BP1'!E10=1, 'BP1'!A10, "Normotensive")</f>
        <v>Normotensive</v>
      </c>
      <c r="H10" s="19" t="str">
        <f>IF('BP1'!E10=1, 'BP1'!D10, "Normotensive")</f>
        <v>Normotensive</v>
      </c>
      <c r="K10" s="19" t="str">
        <f>IF('BP1'!E10=1, 'BP1'!B10, "Normotensive")</f>
        <v>Normotensive</v>
      </c>
    </row>
    <row r="11" spans="1:15" x14ac:dyDescent="0.2">
      <c r="A11" s="19" t="str">
        <f>IF('BP1'!E11=1, 'BP1'!C11, "Normotensive")</f>
        <v>Normotensive</v>
      </c>
      <c r="E11" s="19" t="str">
        <f>IF('BP1'!E11=1, 'BP1'!A11, "Normotensive")</f>
        <v>Normotensive</v>
      </c>
      <c r="H11" s="19" t="str">
        <f>IF('BP1'!E11=1, 'BP1'!D11, "Normotensive")</f>
        <v>Normotensive</v>
      </c>
      <c r="K11" s="19" t="str">
        <f>IF('BP1'!E11=1, 'BP1'!B11, "Normotensive")</f>
        <v>Normotensive</v>
      </c>
    </row>
    <row r="12" spans="1:15" x14ac:dyDescent="0.2">
      <c r="A12" s="19" t="str">
        <f>IF('BP1'!E12=1, 'BP1'!C12, "Normotensive")</f>
        <v>Normotensive</v>
      </c>
      <c r="E12" s="19" t="str">
        <f>IF('BP1'!E12=1, 'BP1'!A12, "Normotensive")</f>
        <v>Normotensive</v>
      </c>
      <c r="F12" s="27"/>
      <c r="G12" s="27"/>
      <c r="H12" s="19" t="str">
        <f>IF('BP1'!E12=1, 'BP1'!D12, "Normotensive")</f>
        <v>Normotensive</v>
      </c>
      <c r="K12" s="19" t="str">
        <f>IF('BP1'!E12=1, 'BP1'!B12, "Normotensive")</f>
        <v>Normotensive</v>
      </c>
    </row>
    <row r="13" spans="1:15" x14ac:dyDescent="0.2">
      <c r="A13" s="19" t="str">
        <f>IF('BP1'!E13=1, 'BP1'!C13, "Normotensive")</f>
        <v>Normotensive</v>
      </c>
      <c r="E13" s="19" t="str">
        <f>IF('BP1'!E13=1, 'BP1'!A13, "Normotensive")</f>
        <v>Normotensive</v>
      </c>
      <c r="H13" s="19" t="str">
        <f>IF('BP1'!E13=1, 'BP1'!D13, "Normotensive")</f>
        <v>Normotensive</v>
      </c>
      <c r="K13" s="19" t="str">
        <f>IF('BP1'!E13=1, 'BP1'!B13, "Normotensive")</f>
        <v>Normotensive</v>
      </c>
    </row>
    <row r="14" spans="1:15" x14ac:dyDescent="0.2">
      <c r="A14" s="19" t="str">
        <f>IF('BP1'!E14=1, 'BP1'!C14, "Normotensive")</f>
        <v>Normotensive</v>
      </c>
      <c r="E14" s="19" t="str">
        <f>IF('BP1'!E14=1, 'BP1'!A14, "Normotensive")</f>
        <v>Normotensive</v>
      </c>
      <c r="H14" s="19" t="str">
        <f>IF('BP1'!E14=1, 'BP1'!D14, "Normotensive")</f>
        <v>Normotensive</v>
      </c>
      <c r="K14" s="19" t="str">
        <f>IF('BP1'!E14=1, 'BP1'!B14, "Normotensive")</f>
        <v>Normotensive</v>
      </c>
    </row>
    <row r="15" spans="1:15" x14ac:dyDescent="0.2">
      <c r="A15" s="19" t="str">
        <f>IF('BP1'!E15=1, 'BP1'!C15, "Normotensive")</f>
        <v>Normotensive</v>
      </c>
      <c r="E15" s="19" t="str">
        <f>IF('BP1'!E15=1, 'BP1'!A15, "Normotensive")</f>
        <v>Normotensive</v>
      </c>
      <c r="H15" s="19" t="str">
        <f>IF('BP1'!E15=1, 'BP1'!D15, "Normotensive")</f>
        <v>Normotensive</v>
      </c>
      <c r="K15" s="19" t="str">
        <f>IF('BP1'!E15=1, 'BP1'!B15, "Normotensive")</f>
        <v>Normotensive</v>
      </c>
    </row>
    <row r="16" spans="1:15" x14ac:dyDescent="0.2">
      <c r="A16" s="19" t="str">
        <f>IF('BP1'!E16=1, 'BP1'!C16, "Normotensive")</f>
        <v>Normotensive</v>
      </c>
      <c r="E16" s="19" t="str">
        <f>IF('BP1'!E16=1, 'BP1'!A16, "Normotensive")</f>
        <v>Normotensive</v>
      </c>
      <c r="H16" s="19" t="str">
        <f>IF('BP1'!E16=1, 'BP1'!D16, "Normotensive")</f>
        <v>Normotensive</v>
      </c>
      <c r="K16" s="19" t="str">
        <f>IF('BP1'!E16=1, 'BP1'!B16, "Normotensive")</f>
        <v>Normotensive</v>
      </c>
    </row>
    <row r="17" spans="1:11" x14ac:dyDescent="0.2">
      <c r="A17" s="19" t="str">
        <f>IF('BP1'!E17=1, 'BP1'!C17, "Normotensive")</f>
        <v>Normotensive</v>
      </c>
      <c r="E17" s="19" t="str">
        <f>IF('BP1'!E17=1, 'BP1'!A17, "Normotensive")</f>
        <v>Normotensive</v>
      </c>
      <c r="H17" s="19" t="str">
        <f>IF('BP1'!E17=1, 'BP1'!D17, "Normotensive")</f>
        <v>Normotensive</v>
      </c>
      <c r="K17" s="19" t="str">
        <f>IF('BP1'!E17=1, 'BP1'!B17, "Normotensive")</f>
        <v>Normotensive</v>
      </c>
    </row>
    <row r="18" spans="1:11" x14ac:dyDescent="0.2">
      <c r="A18" s="19" t="str">
        <f>IF('BP1'!E18=1, 'BP1'!C18, "Normotensive")</f>
        <v>Normotensive</v>
      </c>
      <c r="E18" s="19" t="str">
        <f>IF('BP1'!E18=1, 'BP1'!A18, "Normotensive")</f>
        <v>Normotensive</v>
      </c>
      <c r="H18" s="19" t="str">
        <f>IF('BP1'!E18=1, 'BP1'!D18, "Normotensive")</f>
        <v>Normotensive</v>
      </c>
      <c r="K18" s="19" t="str">
        <f>IF('BP1'!E18=1, 'BP1'!B18, "Normotensive")</f>
        <v>Normotensive</v>
      </c>
    </row>
    <row r="19" spans="1:11" x14ac:dyDescent="0.2">
      <c r="A19" s="19" t="str">
        <f>IF('BP1'!E19=1, 'BP1'!C19, "Normotensive")</f>
        <v>Normotensive</v>
      </c>
      <c r="E19" s="19" t="str">
        <f>IF('BP1'!E19=1, 'BP1'!A19, "Normotensive")</f>
        <v>Normotensive</v>
      </c>
      <c r="H19" s="19" t="str">
        <f>IF('BP1'!E19=1, 'BP1'!D19, "Normotensive")</f>
        <v>Normotensive</v>
      </c>
      <c r="K19" s="19" t="str">
        <f>IF('BP1'!E19=1, 'BP1'!B19, "Normotensive")</f>
        <v>Normotensive</v>
      </c>
    </row>
    <row r="20" spans="1:11" x14ac:dyDescent="0.2">
      <c r="A20" s="19" t="str">
        <f>IF('BP1'!E20=1, 'BP1'!C20, "Normotensive")</f>
        <v>Normotensive</v>
      </c>
      <c r="E20" s="19" t="str">
        <f>IF('BP1'!E20=1, 'BP1'!A20, "Normotensive")</f>
        <v>Normotensive</v>
      </c>
      <c r="H20" s="19" t="str">
        <f>IF('BP1'!E20=1, 'BP1'!D20, "Normotensive")</f>
        <v>Normotensive</v>
      </c>
      <c r="K20" s="19" t="str">
        <f>IF('BP1'!E20=1, 'BP1'!B20, "Normotensive")</f>
        <v>Normotensive</v>
      </c>
    </row>
    <row r="21" spans="1:11" x14ac:dyDescent="0.2">
      <c r="A21" s="19" t="str">
        <f>IF('BP1'!E21=1, 'BP1'!C21, "Normotensive")</f>
        <v>Normotensive</v>
      </c>
      <c r="E21" s="19" t="str">
        <f>IF('BP1'!E21=1, 'BP1'!A21, "Normotensive")</f>
        <v>Normotensive</v>
      </c>
      <c r="H21" s="19" t="str">
        <f>IF('BP1'!E21=1, 'BP1'!D21, "Normotensive")</f>
        <v>Normotensive</v>
      </c>
      <c r="K21" s="19" t="str">
        <f>IF('BP1'!E21=1, 'BP1'!B21, "Normotensive")</f>
        <v>Normotensive</v>
      </c>
    </row>
    <row r="22" spans="1:11" x14ac:dyDescent="0.2">
      <c r="A22" s="19" t="str">
        <f>IF('BP1'!E22=1, 'BP1'!C22, "Normotensive")</f>
        <v>Normotensive</v>
      </c>
      <c r="E22" s="19" t="str">
        <f>IF('BP1'!E22=1, 'BP1'!A22, "Normotensive")</f>
        <v>Normotensive</v>
      </c>
      <c r="F22" s="27" t="s">
        <v>148</v>
      </c>
      <c r="G22" s="27" t="s">
        <v>149</v>
      </c>
      <c r="H22" s="19" t="str">
        <f>IF('BP1'!E22=1, 'BP1'!D22, "Normotensive")</f>
        <v>Normotensive</v>
      </c>
      <c r="K22" s="19" t="str">
        <f>IF('BP1'!E22=1, 'BP1'!B22, "Normotensive")</f>
        <v>Normotensive</v>
      </c>
    </row>
    <row r="23" spans="1:11" x14ac:dyDescent="0.2">
      <c r="A23" s="19" t="str">
        <f>IF('BP1'!E23=1, 'BP1'!C23, "Normotensive")</f>
        <v>Normotensive</v>
      </c>
      <c r="E23" s="19" t="str">
        <f>IF('BP1'!E23=1, 'BP1'!A23, "Normotensive")</f>
        <v>Normotensive</v>
      </c>
      <c r="F23" s="19">
        <v>16</v>
      </c>
      <c r="G23" s="19">
        <f>41-16</f>
        <v>25</v>
      </c>
      <c r="H23" s="19" t="str">
        <f>IF('BP1'!E23=1, 'BP1'!D23, "Normotensive")</f>
        <v>Normotensive</v>
      </c>
      <c r="K23" s="19" t="str">
        <f>IF('BP1'!E23=1, 'BP1'!B23, "Normotensive")</f>
        <v>Normotensive</v>
      </c>
    </row>
    <row r="24" spans="1:11" x14ac:dyDescent="0.2">
      <c r="A24" s="19" t="str">
        <f>IF('BP1'!E24=1, 'BP1'!C24, "Normotensive")</f>
        <v>Normotensive</v>
      </c>
      <c r="E24" s="19" t="str">
        <f>IF('BP1'!E24=1, 'BP1'!A24, "Normotensive")</f>
        <v>Normotensive</v>
      </c>
      <c r="H24" s="19" t="str">
        <f>IF('BP1'!E24=1, 'BP1'!D24, "Normotensive")</f>
        <v>Normotensive</v>
      </c>
      <c r="K24" s="19" t="str">
        <f>IF('BP1'!E24=1, 'BP1'!B24, "Normotensive")</f>
        <v>Normotensive</v>
      </c>
    </row>
    <row r="25" spans="1:11" x14ac:dyDescent="0.2">
      <c r="A25" s="19" t="str">
        <f>IF('BP1'!E25=1, 'BP1'!C25, "Normotensive")</f>
        <v>Normotensive</v>
      </c>
      <c r="E25" s="19" t="str">
        <f>IF('BP1'!E25=1, 'BP1'!A25, "Normotensive")</f>
        <v>Normotensive</v>
      </c>
      <c r="H25" s="19" t="str">
        <f>IF('BP1'!E25=1, 'BP1'!D25, "Normotensive")</f>
        <v>Normotensive</v>
      </c>
      <c r="K25" s="19" t="str">
        <f>IF('BP1'!E25=1, 'BP1'!B25, "Normotensive")</f>
        <v>Normotensive</v>
      </c>
    </row>
    <row r="26" spans="1:11" x14ac:dyDescent="0.2">
      <c r="A26" s="19" t="str">
        <f>IF('BP1'!E26=1, 'BP1'!C26, "Normotensive")</f>
        <v>Normotensive</v>
      </c>
      <c r="E26" s="19" t="str">
        <f>IF('BP1'!E26=1, 'BP1'!A26, "Normotensive")</f>
        <v>Normotensive</v>
      </c>
      <c r="H26" s="19" t="str">
        <f>IF('BP1'!E26=1, 'BP1'!D26, "Normotensive")</f>
        <v>Normotensive</v>
      </c>
      <c r="K26" s="19" t="str">
        <f>IF('BP1'!E26=1, 'BP1'!B26, "Normotensive")</f>
        <v>Normotensive</v>
      </c>
    </row>
    <row r="27" spans="1:11" x14ac:dyDescent="0.2">
      <c r="A27" s="19" t="str">
        <f>IF('BP1'!E27=1, 'BP1'!C27, "Normotensive")</f>
        <v>Normotensive</v>
      </c>
      <c r="E27" s="19" t="str">
        <f>IF('BP1'!E27=1, 'BP1'!A27, "Normotensive")</f>
        <v>Normotensive</v>
      </c>
      <c r="H27" s="19" t="str">
        <f>IF('BP1'!E27=1, 'BP1'!D27, "Normotensive")</f>
        <v>Normotensive</v>
      </c>
      <c r="K27" s="19" t="str">
        <f>IF('BP1'!E27=1, 'BP1'!B27, "Normotensive")</f>
        <v>Normotensive</v>
      </c>
    </row>
    <row r="28" spans="1:11" x14ac:dyDescent="0.2">
      <c r="A28" s="19" t="str">
        <f>IF('BP1'!E28=1, 'BP1'!C28, "Normotensive")</f>
        <v>Normotensive</v>
      </c>
      <c r="E28" s="19" t="str">
        <f>IF('BP1'!E28=1, 'BP1'!A28, "Normotensive")</f>
        <v>Normotensive</v>
      </c>
      <c r="H28" s="19" t="str">
        <f>IF('BP1'!E28=1, 'BP1'!D28, "Normotensive")</f>
        <v>Normotensive</v>
      </c>
      <c r="K28" s="19" t="str">
        <f>IF('BP1'!E28=1, 'BP1'!B28, "Normotensive")</f>
        <v>Normotensive</v>
      </c>
    </row>
    <row r="29" spans="1:11" x14ac:dyDescent="0.2">
      <c r="A29" s="19" t="str">
        <f>IF('BP1'!E29=1, 'BP1'!C29, "Normotensive")</f>
        <v>Normotensive</v>
      </c>
      <c r="E29" s="19" t="str">
        <f>IF('BP1'!E29=1, 'BP1'!A29, "Normotensive")</f>
        <v>Normotensive</v>
      </c>
      <c r="H29" s="19" t="str">
        <f>IF('BP1'!E29=1, 'BP1'!D29, "Normotensive")</f>
        <v>Normotensive</v>
      </c>
      <c r="K29" s="19" t="str">
        <f>IF('BP1'!E29=1, 'BP1'!B29, "Normotensive")</f>
        <v>Normotensive</v>
      </c>
    </row>
    <row r="30" spans="1:11" x14ac:dyDescent="0.2">
      <c r="A30" s="19" t="str">
        <f>IF('BP1'!E30=1, 'BP1'!C30, "Normotensive")</f>
        <v>Normotensive</v>
      </c>
      <c r="E30" s="19" t="str">
        <f>IF('BP1'!E30=1, 'BP1'!A30, "Normotensive")</f>
        <v>Normotensive</v>
      </c>
      <c r="H30" s="19" t="str">
        <f>IF('BP1'!E30=1, 'BP1'!D30, "Normotensive")</f>
        <v>Normotensive</v>
      </c>
      <c r="K30" s="19" t="str">
        <f>IF('BP1'!E30=1, 'BP1'!B30, "Normotensive")</f>
        <v>Normotensive</v>
      </c>
    </row>
    <row r="31" spans="1:11" x14ac:dyDescent="0.2">
      <c r="A31" s="19" t="str">
        <f>IF('BP1'!E31=1, 'BP1'!C31, "Normotensive")</f>
        <v>Normotensive</v>
      </c>
      <c r="E31" s="19" t="str">
        <f>IF('BP1'!E31=1, 'BP1'!A31, "Normotensive")</f>
        <v>Normotensive</v>
      </c>
      <c r="H31" s="19" t="str">
        <f>IF('BP1'!E31=1, 'BP1'!D31, "Normotensive")</f>
        <v>Normotensive</v>
      </c>
      <c r="K31" s="19" t="str">
        <f>IF('BP1'!E31=1, 'BP1'!B31, "Normotensive")</f>
        <v>Normotensive</v>
      </c>
    </row>
    <row r="32" spans="1:11" x14ac:dyDescent="0.2">
      <c r="A32" s="19" t="str">
        <f>IF('BP1'!E32=1, 'BP1'!C32, "Normotensive")</f>
        <v>Normotensive</v>
      </c>
      <c r="E32" s="19" t="str">
        <f>IF('BP1'!E32=1, 'BP1'!A32, "Normotensive")</f>
        <v>Normotensive</v>
      </c>
      <c r="H32" s="19" t="str">
        <f>IF('BP1'!E32=1, 'BP1'!D32, "Normotensive")</f>
        <v>Normotensive</v>
      </c>
      <c r="K32" s="19" t="str">
        <f>IF('BP1'!E32=1, 'BP1'!B32, "Normotensive")</f>
        <v>Normotensive</v>
      </c>
    </row>
    <row r="33" spans="1:11" x14ac:dyDescent="0.2">
      <c r="A33" s="19" t="str">
        <f>IF('BP1'!E33=1, 'BP1'!C33, "Normotensive")</f>
        <v>Normotensive</v>
      </c>
      <c r="E33" s="19" t="str">
        <f>IF('BP1'!E33=1, 'BP1'!A33, "Normotensive")</f>
        <v>Normotensive</v>
      </c>
      <c r="H33" s="19" t="str">
        <f>IF('BP1'!E33=1, 'BP1'!D33, "Normotensive")</f>
        <v>Normotensive</v>
      </c>
      <c r="K33" s="19" t="str">
        <f>IF('BP1'!E33=1, 'BP1'!B33, "Normotensive")</f>
        <v>Normotensive</v>
      </c>
    </row>
    <row r="34" spans="1:11" x14ac:dyDescent="0.2">
      <c r="A34" s="19" t="str">
        <f>IF('BP1'!E34=1, 'BP1'!C34, "Normotensive")</f>
        <v>Normotensive</v>
      </c>
      <c r="E34" s="19" t="str">
        <f>IF('BP1'!E34=1, 'BP1'!A34, "Normotensive")</f>
        <v>Normotensive</v>
      </c>
      <c r="H34" s="19" t="str">
        <f>IF('BP1'!E34=1, 'BP1'!D34, "Normotensive")</f>
        <v>Normotensive</v>
      </c>
      <c r="K34" s="19" t="str">
        <f>IF('BP1'!E34=1, 'BP1'!B34, "Normotensive")</f>
        <v>Normotensive</v>
      </c>
    </row>
    <row r="35" spans="1:11" x14ac:dyDescent="0.2">
      <c r="A35" s="19" t="str">
        <f>IF('BP1'!E35=1, 'BP1'!C35, "Normotensive")</f>
        <v>Normotensive</v>
      </c>
      <c r="E35" s="19" t="str">
        <f>IF('BP1'!E35=1, 'BP1'!A35, "Normotensive")</f>
        <v>Normotensive</v>
      </c>
      <c r="H35" s="19" t="str">
        <f>IF('BP1'!E35=1, 'BP1'!D35, "Normotensive")</f>
        <v>Normotensive</v>
      </c>
      <c r="K35" s="19" t="str">
        <f>IF('BP1'!E35=1, 'BP1'!B35, "Normotensive")</f>
        <v>Normotensive</v>
      </c>
    </row>
    <row r="36" spans="1:11" x14ac:dyDescent="0.2">
      <c r="A36" s="19" t="str">
        <f>IF('BP1'!E36=1, 'BP1'!C36, "Normotensive")</f>
        <v>Normotensive</v>
      </c>
      <c r="E36" s="19" t="str">
        <f>IF('BP1'!E36=1, 'BP1'!A36, "Normotensive")</f>
        <v>Normotensive</v>
      </c>
      <c r="H36" s="19" t="str">
        <f>IF('BP1'!E36=1, 'BP1'!D36, "Normotensive")</f>
        <v>Normotensive</v>
      </c>
      <c r="K36" s="19" t="str">
        <f>IF('BP1'!E36=1, 'BP1'!B36, "Normotensive")</f>
        <v>Normotensive</v>
      </c>
    </row>
    <row r="37" spans="1:11" x14ac:dyDescent="0.2">
      <c r="A37" s="19" t="str">
        <f>IF('BP1'!E37=1, 'BP1'!C37, "Normotensive")</f>
        <v>Normotensive</v>
      </c>
      <c r="E37" s="19" t="str">
        <f>IF('BP1'!E37=1, 'BP1'!A37, "Normotensive")</f>
        <v>Normotensive</v>
      </c>
      <c r="H37" s="19" t="str">
        <f>IF('BP1'!E37=1, 'BP1'!D37, "Normotensive")</f>
        <v>Normotensive</v>
      </c>
      <c r="K37" s="19" t="str">
        <f>IF('BP1'!E37=1, 'BP1'!B37, "Normotensive")</f>
        <v>Normotensive</v>
      </c>
    </row>
    <row r="38" spans="1:11" x14ac:dyDescent="0.2">
      <c r="A38" s="19" t="str">
        <f>IF('BP1'!E38=1, 'BP1'!C38, "Normotensive")</f>
        <v>Normotensive</v>
      </c>
      <c r="E38" s="19" t="str">
        <f>IF('BP1'!E38=1, 'BP1'!A38, "Normotensive")</f>
        <v>Normotensive</v>
      </c>
      <c r="H38" s="19" t="str">
        <f>IF('BP1'!E38=1, 'BP1'!D38, "Normotensive")</f>
        <v>Normotensive</v>
      </c>
      <c r="K38" s="19" t="str">
        <f>IF('BP1'!E38=1, 'BP1'!B38, "Normotensive")</f>
        <v>Normotensive</v>
      </c>
    </row>
    <row r="39" spans="1:11" x14ac:dyDescent="0.2">
      <c r="A39" s="19" t="str">
        <f>IF('BP1'!E39=1, 'BP1'!C39, "Normotensive")</f>
        <v>Normotensive</v>
      </c>
      <c r="E39" s="19" t="str">
        <f>IF('BP1'!E39=1, 'BP1'!A39, "Normotensive")</f>
        <v>Normotensive</v>
      </c>
      <c r="H39" s="19" t="str">
        <f>IF('BP1'!E39=1, 'BP1'!D39, "Normotensive")</f>
        <v>Normotensive</v>
      </c>
      <c r="K39" s="19" t="str">
        <f>IF('BP1'!E39=1, 'BP1'!B39, "Normotensive")</f>
        <v>Normotensive</v>
      </c>
    </row>
    <row r="40" spans="1:11" x14ac:dyDescent="0.2">
      <c r="A40" s="19" t="str">
        <f>IF('BP1'!E40=1, 'BP1'!C40, "Normotensive")</f>
        <v>Normotensive</v>
      </c>
      <c r="E40" s="19" t="str">
        <f>IF('BP1'!E40=1, 'BP1'!A40, "Normotensive")</f>
        <v>Normotensive</v>
      </c>
      <c r="H40" s="19" t="str">
        <f>IF('BP1'!E40=1, 'BP1'!D40, "Normotensive")</f>
        <v>Normotensive</v>
      </c>
      <c r="K40" s="19" t="str">
        <f>IF('BP1'!E40=1, 'BP1'!B40, "Normotensive")</f>
        <v>Normotensive</v>
      </c>
    </row>
    <row r="41" spans="1:11" x14ac:dyDescent="0.2">
      <c r="A41" s="19" t="str">
        <f>IF('BP1'!E41=1, 'BP1'!C41, "Normotensive")</f>
        <v>Normotensive</v>
      </c>
      <c r="E41" s="19" t="str">
        <f>IF('BP1'!E41=1, 'BP1'!A41, "Normotensive")</f>
        <v>Normotensive</v>
      </c>
      <c r="F41" s="27" t="s">
        <v>150</v>
      </c>
      <c r="G41" s="27" t="s">
        <v>151</v>
      </c>
      <c r="H41" s="19" t="str">
        <f>IF('BP1'!E41=1, 'BP1'!D41, "Normotensive")</f>
        <v>Normotensive</v>
      </c>
      <c r="K41" s="19" t="str">
        <f>IF('BP1'!E41=1, 'BP1'!B41, "Normotensive")</f>
        <v>Normotensive</v>
      </c>
    </row>
    <row r="42" spans="1:11" x14ac:dyDescent="0.2">
      <c r="A42" s="19" t="str">
        <f>IF('BP1'!E42=1, 'BP1'!C42, "Normotensive")</f>
        <v>Normotensive</v>
      </c>
      <c r="E42" s="19" t="str">
        <f>IF('BP1'!E42=1, 'BP1'!A42, "Normotensive")</f>
        <v>Normotensive</v>
      </c>
      <c r="F42" s="19">
        <v>23</v>
      </c>
      <c r="G42" s="19">
        <f>81-23</f>
        <v>58</v>
      </c>
      <c r="H42" s="19" t="str">
        <f>IF('BP1'!E42=1, 'BP1'!D42, "Normotensive")</f>
        <v>Normotensive</v>
      </c>
      <c r="K42" s="19" t="str">
        <f>IF('BP1'!E42=1, 'BP1'!B42, "Normotensive")</f>
        <v>Normotensive</v>
      </c>
    </row>
    <row r="43" spans="1:11" x14ac:dyDescent="0.2">
      <c r="A43" s="19" t="str">
        <f>IF('BP1'!E43=1, 'BP1'!C43, "Normotensive")</f>
        <v>Normotensive</v>
      </c>
      <c r="E43" s="19" t="str">
        <f>IF('BP1'!E43=1, 'BP1'!A43, "Normotensive")</f>
        <v>Normotensive</v>
      </c>
      <c r="H43" s="19" t="str">
        <f>IF('BP1'!E43=1, 'BP1'!D43, "Normotensive")</f>
        <v>Normotensive</v>
      </c>
      <c r="K43" s="19" t="str">
        <f>IF('BP1'!E43=1, 'BP1'!B43, "Normotensive")</f>
        <v>Normotensive</v>
      </c>
    </row>
    <row r="44" spans="1:11" x14ac:dyDescent="0.2">
      <c r="A44" s="19" t="str">
        <f>IF('BP1'!E44=1, 'BP1'!C44, "Normotensive")</f>
        <v>Normotensive</v>
      </c>
      <c r="E44" s="19" t="str">
        <f>IF('BP1'!E44=1, 'BP1'!A44, "Normotensive")</f>
        <v>Normotensive</v>
      </c>
      <c r="H44" s="19" t="str">
        <f>IF('BP1'!E44=1, 'BP1'!D44, "Normotensive")</f>
        <v>Normotensive</v>
      </c>
      <c r="K44" s="19" t="str">
        <f>IF('BP1'!E44=1, 'BP1'!B44, "Normotensive")</f>
        <v>Normotensive</v>
      </c>
    </row>
    <row r="45" spans="1:11" x14ac:dyDescent="0.2">
      <c r="A45" s="19" t="str">
        <f>IF('BP1'!E45=1, 'BP1'!C45, "Normotensive")</f>
        <v>Normotensive</v>
      </c>
      <c r="E45" s="19" t="str">
        <f>IF('BP1'!E45=1, 'BP1'!A45, "Normotensive")</f>
        <v>Normotensive</v>
      </c>
      <c r="H45" s="19" t="str">
        <f>IF('BP1'!E45=1, 'BP1'!D45, "Normotensive")</f>
        <v>Normotensive</v>
      </c>
      <c r="K45" s="19" t="str">
        <f>IF('BP1'!E45=1, 'BP1'!B45, "Normotensive")</f>
        <v>Normotensive</v>
      </c>
    </row>
    <row r="46" spans="1:11" x14ac:dyDescent="0.2">
      <c r="A46" s="19" t="str">
        <f>IF('BP1'!E46=1, 'BP1'!C46, "Normotensive")</f>
        <v>Normotensive</v>
      </c>
      <c r="E46" s="19" t="str">
        <f>IF('BP1'!E46=1, 'BP1'!A46, "Normotensive")</f>
        <v>Normotensive</v>
      </c>
      <c r="H46" s="19" t="str">
        <f>IF('BP1'!E46=1, 'BP1'!D46, "Normotensive")</f>
        <v>Normotensive</v>
      </c>
      <c r="K46" s="19" t="str">
        <f>IF('BP1'!E46=1, 'BP1'!B46, "Normotensive")</f>
        <v>Normotensive</v>
      </c>
    </row>
    <row r="47" spans="1:11" x14ac:dyDescent="0.2">
      <c r="A47" s="19" t="str">
        <f>IF('BP1'!E47=1, 'BP1'!C47, "Normotensive")</f>
        <v>Normotensive</v>
      </c>
      <c r="E47" s="19" t="str">
        <f>IF('BP1'!E47=1, 'BP1'!A47, "Normotensive")</f>
        <v>Normotensive</v>
      </c>
      <c r="H47" s="19" t="str">
        <f>IF('BP1'!E47=1, 'BP1'!D47, "Normotensive")</f>
        <v>Normotensive</v>
      </c>
      <c r="K47" s="19" t="str">
        <f>IF('BP1'!E47=1, 'BP1'!B47, "Normotensive")</f>
        <v>Normotensive</v>
      </c>
    </row>
    <row r="48" spans="1:11" x14ac:dyDescent="0.2">
      <c r="A48" s="19" t="str">
        <f>IF('BP1'!E48=1, 'BP1'!C48, "Normotensive")</f>
        <v>Normotensive</v>
      </c>
      <c r="E48" s="19" t="str">
        <f>IF('BP1'!E48=1, 'BP1'!A48, "Normotensive")</f>
        <v>Normotensive</v>
      </c>
      <c r="H48" s="19" t="str">
        <f>IF('BP1'!E48=1, 'BP1'!D48, "Normotensive")</f>
        <v>Normotensive</v>
      </c>
      <c r="K48" s="19" t="str">
        <f>IF('BP1'!E48=1, 'BP1'!B48, "Normotensive")</f>
        <v>Normotensive</v>
      </c>
    </row>
    <row r="49" spans="1:11" x14ac:dyDescent="0.2">
      <c r="A49" s="19" t="str">
        <f>IF('BP1'!E49=1, 'BP1'!C49, "Normotensive")</f>
        <v>Normotensive</v>
      </c>
      <c r="E49" s="19" t="str">
        <f>IF('BP1'!E49=1, 'BP1'!A49, "Normotensive")</f>
        <v>Normotensive</v>
      </c>
      <c r="H49" s="19" t="str">
        <f>IF('BP1'!E49=1, 'BP1'!D49, "Normotensive")</f>
        <v>Normotensive</v>
      </c>
      <c r="K49" s="19" t="str">
        <f>IF('BP1'!E49=1, 'BP1'!B49, "Normotensive")</f>
        <v>Normotensive</v>
      </c>
    </row>
    <row r="50" spans="1:11" x14ac:dyDescent="0.2">
      <c r="A50" s="19" t="str">
        <f>IF('BP1'!E50=1, 'BP1'!C50, "Normotensive")</f>
        <v>Normotensive</v>
      </c>
      <c r="E50" s="19" t="str">
        <f>IF('BP1'!E50=1, 'BP1'!A50, "Normotensive")</f>
        <v>Normotensive</v>
      </c>
      <c r="H50" s="19" t="str">
        <f>IF('BP1'!E50=1, 'BP1'!D50, "Normotensive")</f>
        <v>Normotensive</v>
      </c>
      <c r="K50" s="19" t="str">
        <f>IF('BP1'!E50=1, 'BP1'!B50, "Normotensive")</f>
        <v>Normotensive</v>
      </c>
    </row>
    <row r="51" spans="1:11" x14ac:dyDescent="0.2">
      <c r="A51" s="19" t="str">
        <f>IF('BP1'!E51=1, 'BP1'!C51, "Normotensive")</f>
        <v>Normotensive</v>
      </c>
      <c r="E51" s="19" t="str">
        <f>IF('BP1'!E51=1, 'BP1'!A51, "Normotensive")</f>
        <v>Normotensive</v>
      </c>
      <c r="H51" s="19" t="str">
        <f>IF('BP1'!E51=1, 'BP1'!D51, "Normotensive")</f>
        <v>Normotensive</v>
      </c>
      <c r="K51" s="19" t="str">
        <f>IF('BP1'!E51=1, 'BP1'!B51, "Normotensive")</f>
        <v>Normotensive</v>
      </c>
    </row>
    <row r="52" spans="1:11" x14ac:dyDescent="0.2">
      <c r="A52" s="19" t="str">
        <f>IF('BP1'!E52=1, 'BP1'!C52, "Normotensive")</f>
        <v>Normotensive</v>
      </c>
      <c r="E52" s="19" t="str">
        <f>IF('BP1'!E52=1, 'BP1'!A52, "Normotensive")</f>
        <v>Normotensive</v>
      </c>
      <c r="H52" s="19" t="str">
        <f>IF('BP1'!E52=1, 'BP1'!D52, "Normotensive")</f>
        <v>Normotensive</v>
      </c>
      <c r="K52" s="19" t="str">
        <f>IF('BP1'!E52=1, 'BP1'!B52, "Normotensive")</f>
        <v>Normotensive</v>
      </c>
    </row>
    <row r="53" spans="1:11" x14ac:dyDescent="0.2">
      <c r="A53" s="19" t="str">
        <f>IF('BP1'!E53=1, 'BP1'!C53, "Normotensive")</f>
        <v>Normotensive</v>
      </c>
      <c r="E53" s="19" t="str">
        <f>IF('BP1'!E53=1, 'BP1'!A53, "Normotensive")</f>
        <v>Normotensive</v>
      </c>
      <c r="H53" s="19" t="str">
        <f>IF('BP1'!E53=1, 'BP1'!D53, "Normotensive")</f>
        <v>Normotensive</v>
      </c>
      <c r="K53" s="19" t="str">
        <f>IF('BP1'!E53=1, 'BP1'!B53, "Normotensive")</f>
        <v>Normotensive</v>
      </c>
    </row>
    <row r="54" spans="1:11" x14ac:dyDescent="0.2">
      <c r="A54" s="19" t="str">
        <f>IF('BP1'!E54=1, 'BP1'!C54, "Normotensive")</f>
        <v>Normotensive</v>
      </c>
      <c r="E54" s="19" t="str">
        <f>IF('BP1'!E54=1, 'BP1'!A54, "Normotensive")</f>
        <v>Normotensive</v>
      </c>
      <c r="H54" s="19" t="str">
        <f>IF('BP1'!E54=1, 'BP1'!D54, "Normotensive")</f>
        <v>Normotensive</v>
      </c>
      <c r="K54" s="19" t="str">
        <f>IF('BP1'!E54=1, 'BP1'!B54, "Normotensive")</f>
        <v>Normotensive</v>
      </c>
    </row>
    <row r="55" spans="1:11" x14ac:dyDescent="0.2">
      <c r="A55" s="19" t="str">
        <f>IF('BP1'!E55=1, 'BP1'!C55, "Normotensive")</f>
        <v>Normotensive</v>
      </c>
      <c r="E55" s="19" t="str">
        <f>IF('BP1'!E55=1, 'BP1'!A55, "Normotensive")</f>
        <v>Normotensive</v>
      </c>
      <c r="H55" s="19" t="str">
        <f>IF('BP1'!E55=1, 'BP1'!D55, "Normotensive")</f>
        <v>Normotensive</v>
      </c>
      <c r="K55" s="19" t="str">
        <f>IF('BP1'!E55=1, 'BP1'!B55, "Normotensive")</f>
        <v>Normotensive</v>
      </c>
    </row>
    <row r="56" spans="1:11" x14ac:dyDescent="0.2">
      <c r="A56" s="19" t="str">
        <f>IF('BP1'!E56=1, 'BP1'!C56, "Normotensive")</f>
        <v>Normotensive</v>
      </c>
      <c r="E56" s="19" t="str">
        <f>IF('BP1'!E56=1, 'BP1'!A56, "Normotensive")</f>
        <v>Normotensive</v>
      </c>
      <c r="H56" s="19" t="str">
        <f>IF('BP1'!E56=1, 'BP1'!D56, "Normotensive")</f>
        <v>Normotensive</v>
      </c>
      <c r="K56" s="19" t="str">
        <f>IF('BP1'!E56=1, 'BP1'!B56, "Normotensive")</f>
        <v>Normotensive</v>
      </c>
    </row>
    <row r="57" spans="1:11" x14ac:dyDescent="0.2">
      <c r="A57" s="19" t="str">
        <f>IF('BP1'!E57=1, 'BP1'!C57, "Normotensive")</f>
        <v>Normotensive</v>
      </c>
      <c r="E57" s="19" t="str">
        <f>IF('BP1'!E57=1, 'BP1'!A57, "Normotensive")</f>
        <v>Normotensive</v>
      </c>
      <c r="H57" s="19" t="str">
        <f>IF('BP1'!E57=1, 'BP1'!D57, "Normotensive")</f>
        <v>Normotensive</v>
      </c>
      <c r="K57" s="19" t="str">
        <f>IF('BP1'!E57=1, 'BP1'!B57, "Normotensive")</f>
        <v>Normotensive</v>
      </c>
    </row>
    <row r="58" spans="1:11" x14ac:dyDescent="0.2">
      <c r="A58" s="19">
        <f>IF('BP1'!E58=1, 'BP1'!C58, "Normotensive")</f>
        <v>31.31</v>
      </c>
      <c r="E58" s="19">
        <f>IF('BP1'!E58=1, 'BP1'!A58, "Normotensive")</f>
        <v>1</v>
      </c>
      <c r="H58" s="19">
        <f>IF('BP1'!E58=1, 'BP1'!D58, "Normotensive")</f>
        <v>0</v>
      </c>
      <c r="K58" s="19">
        <f>IF('BP1'!E58=1, 'BP1'!B58, "Normotensive")</f>
        <v>41</v>
      </c>
    </row>
    <row r="59" spans="1:11" x14ac:dyDescent="0.2">
      <c r="A59" s="19" t="str">
        <f>IF('BP1'!E59=1, 'BP1'!C59, "Normotensive")</f>
        <v>Normotensive</v>
      </c>
      <c r="E59" s="19" t="str">
        <f>IF('BP1'!E59=1, 'BP1'!A59, "Normotensive")</f>
        <v>Normotensive</v>
      </c>
      <c r="H59" s="19" t="str">
        <f>IF('BP1'!E59=1, 'BP1'!D59, "Normotensive")</f>
        <v>Normotensive</v>
      </c>
      <c r="K59" s="19" t="str">
        <f>IF('BP1'!E59=1, 'BP1'!B59, "Normotensive")</f>
        <v>Normotensive</v>
      </c>
    </row>
    <row r="60" spans="1:11" x14ac:dyDescent="0.2">
      <c r="A60" s="19" t="str">
        <f>IF('BP1'!E60=1, 'BP1'!C60, "Normotensive")</f>
        <v>Normotensive</v>
      </c>
      <c r="E60" s="19" t="str">
        <f>IF('BP1'!E60=1, 'BP1'!A60, "Normotensive")</f>
        <v>Normotensive</v>
      </c>
      <c r="H60" s="19" t="str">
        <f>IF('BP1'!E60=1, 'BP1'!D60, "Normotensive")</f>
        <v>Normotensive</v>
      </c>
      <c r="K60" s="19" t="str">
        <f>IF('BP1'!E60=1, 'BP1'!B60, "Normotensive")</f>
        <v>Normotensive</v>
      </c>
    </row>
    <row r="61" spans="1:11" x14ac:dyDescent="0.2">
      <c r="A61" s="19" t="str">
        <f>IF('BP1'!E61=1, 'BP1'!C61, "Normotensive")</f>
        <v>Normotensive</v>
      </c>
      <c r="E61" s="19" t="str">
        <f>IF('BP1'!E61=1, 'BP1'!A61, "Normotensive")</f>
        <v>Normotensive</v>
      </c>
      <c r="H61" s="19" t="str">
        <f>IF('BP1'!E61=1, 'BP1'!D61, "Normotensive")</f>
        <v>Normotensive</v>
      </c>
      <c r="K61" s="19" t="str">
        <f>IF('BP1'!E61=1, 'BP1'!B61, "Normotensive")</f>
        <v>Normotensive</v>
      </c>
    </row>
    <row r="62" spans="1:11" x14ac:dyDescent="0.2">
      <c r="A62" s="19" t="str">
        <f>IF('BP1'!E62=1, 'BP1'!C62, "Normotensive")</f>
        <v>Normotensive</v>
      </c>
      <c r="E62" s="19" t="str">
        <f>IF('BP1'!E62=1, 'BP1'!A62, "Normotensive")</f>
        <v>Normotensive</v>
      </c>
      <c r="H62" s="19" t="str">
        <f>IF('BP1'!E62=1, 'BP1'!D62, "Normotensive")</f>
        <v>Normotensive</v>
      </c>
      <c r="K62" s="19" t="str">
        <f>IF('BP1'!E62=1, 'BP1'!B62, "Normotensive")</f>
        <v>Normotensive</v>
      </c>
    </row>
    <row r="63" spans="1:11" x14ac:dyDescent="0.2">
      <c r="A63" s="19" t="str">
        <f>IF('BP1'!E63=1, 'BP1'!C63, "Normotensive")</f>
        <v>Normotensive</v>
      </c>
      <c r="E63" s="19" t="str">
        <f>IF('BP1'!E63=1, 'BP1'!A63, "Normotensive")</f>
        <v>Normotensive</v>
      </c>
      <c r="H63" s="19" t="str">
        <f>IF('BP1'!E63=1, 'BP1'!D63, "Normotensive")</f>
        <v>Normotensive</v>
      </c>
      <c r="K63" s="19" t="str">
        <f>IF('BP1'!E63=1, 'BP1'!B63, "Normotensive")</f>
        <v>Normotensive</v>
      </c>
    </row>
    <row r="64" spans="1:11" x14ac:dyDescent="0.2">
      <c r="A64" s="19" t="str">
        <f>IF('BP1'!E64=1, 'BP1'!C64, "Normotensive")</f>
        <v>Normotensive</v>
      </c>
      <c r="E64" s="19" t="str">
        <f>IF('BP1'!E64=1, 'BP1'!A64, "Normotensive")</f>
        <v>Normotensive</v>
      </c>
      <c r="H64" s="19" t="str">
        <f>IF('BP1'!E64=1, 'BP1'!D64, "Normotensive")</f>
        <v>Normotensive</v>
      </c>
      <c r="K64" s="19" t="str">
        <f>IF('BP1'!E64=1, 'BP1'!B64, "Normotensive")</f>
        <v>Normotensive</v>
      </c>
    </row>
    <row r="65" spans="1:11" x14ac:dyDescent="0.2">
      <c r="A65" s="19" t="str">
        <f>IF('BP1'!E65=1, 'BP1'!C65, "Normotensive")</f>
        <v>Normotensive</v>
      </c>
      <c r="E65" s="19" t="str">
        <f>IF('BP1'!E65=1, 'BP1'!A65, "Normotensive")</f>
        <v>Normotensive</v>
      </c>
      <c r="H65" s="19" t="str">
        <f>IF('BP1'!E65=1, 'BP1'!D65, "Normotensive")</f>
        <v>Normotensive</v>
      </c>
      <c r="K65" s="19" t="str">
        <f>IF('BP1'!E65=1, 'BP1'!B65, "Normotensive")</f>
        <v>Normotensive</v>
      </c>
    </row>
    <row r="66" spans="1:11" x14ac:dyDescent="0.2">
      <c r="A66" s="19" t="str">
        <f>IF('BP1'!E66=1, 'BP1'!C66, "Normotensive")</f>
        <v>Normotensive</v>
      </c>
      <c r="E66" s="19" t="str">
        <f>IF('BP1'!E66=1, 'BP1'!A66, "Normotensive")</f>
        <v>Normotensive</v>
      </c>
      <c r="H66" s="19" t="str">
        <f>IF('BP1'!E66=1, 'BP1'!D66, "Normotensive")</f>
        <v>Normotensive</v>
      </c>
      <c r="K66" s="19" t="str">
        <f>IF('BP1'!E66=1, 'BP1'!B66, "Normotensive")</f>
        <v>Normotensive</v>
      </c>
    </row>
    <row r="67" spans="1:11" x14ac:dyDescent="0.2">
      <c r="A67" s="19" t="str">
        <f>IF('BP1'!E67=1, 'BP1'!C67, "Normotensive")</f>
        <v>Normotensive</v>
      </c>
      <c r="E67" s="19" t="str">
        <f>IF('BP1'!E67=1, 'BP1'!A67, "Normotensive")</f>
        <v>Normotensive</v>
      </c>
      <c r="H67" s="19" t="str">
        <f>IF('BP1'!E67=1, 'BP1'!D67, "Normotensive")</f>
        <v>Normotensive</v>
      </c>
      <c r="K67" s="19" t="str">
        <f>IF('BP1'!E67=1, 'BP1'!B67, "Normotensive")</f>
        <v>Normotensive</v>
      </c>
    </row>
    <row r="68" spans="1:11" x14ac:dyDescent="0.2">
      <c r="A68" s="19" t="str">
        <f>IF('BP1'!E68=1, 'BP1'!C68, "Normotensive")</f>
        <v>Normotensive</v>
      </c>
      <c r="E68" s="19" t="str">
        <f>IF('BP1'!E68=1, 'BP1'!A68, "Normotensive")</f>
        <v>Normotensive</v>
      </c>
      <c r="H68" s="19" t="str">
        <f>IF('BP1'!E68=1, 'BP1'!D68, "Normotensive")</f>
        <v>Normotensive</v>
      </c>
      <c r="K68" s="19" t="str">
        <f>IF('BP1'!E68=1, 'BP1'!B68, "Normotensive")</f>
        <v>Normotensive</v>
      </c>
    </row>
    <row r="69" spans="1:11" x14ac:dyDescent="0.2">
      <c r="A69" s="19" t="str">
        <f>IF('BP1'!E69=1, 'BP1'!C69, "Normotensive")</f>
        <v>Normotensive</v>
      </c>
      <c r="E69" s="19" t="str">
        <f>IF('BP1'!E69=1, 'BP1'!A69, "Normotensive")</f>
        <v>Normotensive</v>
      </c>
      <c r="H69" s="19" t="str">
        <f>IF('BP1'!E69=1, 'BP1'!D69, "Normotensive")</f>
        <v>Normotensive</v>
      </c>
      <c r="K69" s="19" t="str">
        <f>IF('BP1'!E69=1, 'BP1'!B69, "Normotensive")</f>
        <v>Normotensive</v>
      </c>
    </row>
    <row r="70" spans="1:11" x14ac:dyDescent="0.2">
      <c r="A70" s="19">
        <f>IF('BP1'!E70=1, 'BP1'!C70, "Normotensive")</f>
        <v>30.36</v>
      </c>
      <c r="E70" s="19">
        <f>IF('BP1'!E70=1, 'BP1'!A70, "Normotensive")</f>
        <v>0</v>
      </c>
      <c r="H70" s="19">
        <f>IF('BP1'!E70=1, 'BP1'!D70, "Normotensive")</f>
        <v>0</v>
      </c>
      <c r="K70" s="19">
        <f>IF('BP1'!E70=1, 'BP1'!B70, "Normotensive")</f>
        <v>39</v>
      </c>
    </row>
    <row r="71" spans="1:11" x14ac:dyDescent="0.2">
      <c r="A71" s="19" t="str">
        <f>IF('BP1'!E71=1, 'BP1'!C71, "Normotensive")</f>
        <v>Normotensive</v>
      </c>
      <c r="E71" s="19" t="str">
        <f>IF('BP1'!E71=1, 'BP1'!A71, "Normotensive")</f>
        <v>Normotensive</v>
      </c>
      <c r="H71" s="19" t="str">
        <f>IF('BP1'!E71=1, 'BP1'!D71, "Normotensive")</f>
        <v>Normotensive</v>
      </c>
      <c r="K71" s="19" t="str">
        <f>IF('BP1'!E71=1, 'BP1'!B71, "Normotensive")</f>
        <v>Normotensive</v>
      </c>
    </row>
    <row r="72" spans="1:11" x14ac:dyDescent="0.2">
      <c r="A72" s="19" t="str">
        <f>IF('BP1'!E72=1, 'BP1'!C72, "Normotensive")</f>
        <v>Normotensive</v>
      </c>
      <c r="E72" s="19" t="str">
        <f>IF('BP1'!E72=1, 'BP1'!A72, "Normotensive")</f>
        <v>Normotensive</v>
      </c>
      <c r="H72" s="19" t="str">
        <f>IF('BP1'!E72=1, 'BP1'!D72, "Normotensive")</f>
        <v>Normotensive</v>
      </c>
      <c r="K72" s="19" t="str">
        <f>IF('BP1'!E72=1, 'BP1'!B72, "Normotensive")</f>
        <v>Normotensive</v>
      </c>
    </row>
    <row r="73" spans="1:11" x14ac:dyDescent="0.2">
      <c r="A73" s="19" t="str">
        <f>IF('BP1'!E73=1, 'BP1'!C73, "Normotensive")</f>
        <v>Normotensive</v>
      </c>
      <c r="E73" s="19" t="str">
        <f>IF('BP1'!E73=1, 'BP1'!A73, "Normotensive")</f>
        <v>Normotensive</v>
      </c>
      <c r="H73" s="19" t="str">
        <f>IF('BP1'!E73=1, 'BP1'!D73, "Normotensive")</f>
        <v>Normotensive</v>
      </c>
      <c r="K73" s="19" t="str">
        <f>IF('BP1'!E73=1, 'BP1'!B73, "Normotensive")</f>
        <v>Normotensive</v>
      </c>
    </row>
    <row r="74" spans="1:11" x14ac:dyDescent="0.2">
      <c r="A74" s="19" t="str">
        <f>IF('BP1'!E74=1, 'BP1'!C74, "Normotensive")</f>
        <v>Normotensive</v>
      </c>
      <c r="E74" s="19" t="str">
        <f>IF('BP1'!E74=1, 'BP1'!A74, "Normotensive")</f>
        <v>Normotensive</v>
      </c>
      <c r="H74" s="19" t="str">
        <f>IF('BP1'!E74=1, 'BP1'!D74, "Normotensive")</f>
        <v>Normotensive</v>
      </c>
      <c r="K74" s="19" t="str">
        <f>IF('BP1'!E74=1, 'BP1'!B74, "Normotensive")</f>
        <v>Normotensive</v>
      </c>
    </row>
    <row r="75" spans="1:11" x14ac:dyDescent="0.2">
      <c r="A75" s="19" t="str">
        <f>IF('BP1'!E75=1, 'BP1'!C75, "Normotensive")</f>
        <v>Normotensive</v>
      </c>
      <c r="E75" s="19" t="str">
        <f>IF('BP1'!E75=1, 'BP1'!A75, "Normotensive")</f>
        <v>Normotensive</v>
      </c>
      <c r="H75" s="19" t="str">
        <f>IF('BP1'!E75=1, 'BP1'!D75, "Normotensive")</f>
        <v>Normotensive</v>
      </c>
      <c r="K75" s="19" t="str">
        <f>IF('BP1'!E75=1, 'BP1'!B75, "Normotensive")</f>
        <v>Normotensive</v>
      </c>
    </row>
    <row r="76" spans="1:11" x14ac:dyDescent="0.2">
      <c r="A76" s="19" t="str">
        <f>IF('BP1'!E76=1, 'BP1'!C76, "Normotensive")</f>
        <v>Normotensive</v>
      </c>
      <c r="E76" s="19" t="str">
        <f>IF('BP1'!E76=1, 'BP1'!A76, "Normotensive")</f>
        <v>Normotensive</v>
      </c>
      <c r="H76" s="19" t="str">
        <f>IF('BP1'!E76=1, 'BP1'!D76, "Normotensive")</f>
        <v>Normotensive</v>
      </c>
      <c r="K76" s="19" t="str">
        <f>IF('BP1'!E76=1, 'BP1'!B76, "Normotensive")</f>
        <v>Normotensive</v>
      </c>
    </row>
    <row r="77" spans="1:11" x14ac:dyDescent="0.2">
      <c r="A77" s="19" t="str">
        <f>IF('BP1'!E77=1, 'BP1'!C77, "Normotensive")</f>
        <v>Normotensive</v>
      </c>
      <c r="E77" s="19" t="str">
        <f>IF('BP1'!E77=1, 'BP1'!A77, "Normotensive")</f>
        <v>Normotensive</v>
      </c>
      <c r="H77" s="19" t="str">
        <f>IF('BP1'!E77=1, 'BP1'!D77, "Normotensive")</f>
        <v>Normotensive</v>
      </c>
      <c r="K77" s="19" t="str">
        <f>IF('BP1'!E77=1, 'BP1'!B77, "Normotensive")</f>
        <v>Normotensive</v>
      </c>
    </row>
    <row r="78" spans="1:11" x14ac:dyDescent="0.2">
      <c r="A78" s="19" t="str">
        <f>IF('BP1'!E78=1, 'BP1'!C78, "Normotensive")</f>
        <v>Normotensive</v>
      </c>
      <c r="E78" s="19" t="str">
        <f>IF('BP1'!E78=1, 'BP1'!A78, "Normotensive")</f>
        <v>Normotensive</v>
      </c>
      <c r="H78" s="19" t="str">
        <f>IF('BP1'!E78=1, 'BP1'!D78, "Normotensive")</f>
        <v>Normotensive</v>
      </c>
      <c r="K78" s="19" t="str">
        <f>IF('BP1'!E78=1, 'BP1'!B78, "Normotensive")</f>
        <v>Normotensive</v>
      </c>
    </row>
    <row r="79" spans="1:11" x14ac:dyDescent="0.2">
      <c r="A79" s="19" t="str">
        <f>IF('BP1'!E79=1, 'BP1'!C79, "Normotensive")</f>
        <v>Normotensive</v>
      </c>
      <c r="E79" s="19" t="str">
        <f>IF('BP1'!E79=1, 'BP1'!A79, "Normotensive")</f>
        <v>Normotensive</v>
      </c>
      <c r="H79" s="19" t="str">
        <f>IF('BP1'!E79=1, 'BP1'!D79, "Normotensive")</f>
        <v>Normotensive</v>
      </c>
      <c r="K79" s="19" t="str">
        <f>IF('BP1'!E79=1, 'BP1'!B79, "Normotensive")</f>
        <v>Normotensive</v>
      </c>
    </row>
    <row r="80" spans="1:11" x14ac:dyDescent="0.2">
      <c r="A80" s="19" t="str">
        <f>IF('BP1'!E80=1, 'BP1'!C80, "Normotensive")</f>
        <v>Normotensive</v>
      </c>
      <c r="E80" s="19" t="str">
        <f>IF('BP1'!E80=1, 'BP1'!A80, "Normotensive")</f>
        <v>Normotensive</v>
      </c>
      <c r="H80" s="19" t="str">
        <f>IF('BP1'!E80=1, 'BP1'!D80, "Normotensive")</f>
        <v>Normotensive</v>
      </c>
      <c r="K80" s="19" t="str">
        <f>IF('BP1'!E80=1, 'BP1'!B80, "Normotensive")</f>
        <v>Normotensive</v>
      </c>
    </row>
    <row r="81" spans="1:11" x14ac:dyDescent="0.2">
      <c r="A81" s="19">
        <f>IF('BP1'!E81=1, 'BP1'!C81, "Normotensive")</f>
        <v>27.49</v>
      </c>
      <c r="E81" s="19">
        <f>IF('BP1'!E81=1, 'BP1'!A81, "Normotensive")</f>
        <v>0</v>
      </c>
      <c r="H81" s="19">
        <f>IF('BP1'!E81=1, 'BP1'!D81, "Normotensive")</f>
        <v>0</v>
      </c>
      <c r="K81" s="19">
        <f>IF('BP1'!E81=1, 'BP1'!B81, "Normotensive")</f>
        <v>60</v>
      </c>
    </row>
    <row r="82" spans="1:11" x14ac:dyDescent="0.2">
      <c r="A82" s="19" t="str">
        <f>IF('BP1'!E82=1, 'BP1'!C82, "Normotensive")</f>
        <v>Normotensive</v>
      </c>
      <c r="E82" s="19" t="str">
        <f>IF('BP1'!E82=1, 'BP1'!A82, "Normotensive")</f>
        <v>Normotensive</v>
      </c>
      <c r="H82" s="19" t="str">
        <f>IF('BP1'!E82=1, 'BP1'!D82, "Normotensive")</f>
        <v>Normotensive</v>
      </c>
      <c r="K82" s="19" t="str">
        <f>IF('BP1'!E82=1, 'BP1'!B82, "Normotensive")</f>
        <v>Normotensive</v>
      </c>
    </row>
    <row r="83" spans="1:11" x14ac:dyDescent="0.2">
      <c r="A83" s="19" t="str">
        <f>IF('BP1'!E83=1, 'BP1'!C83, "Normotensive")</f>
        <v>Normotensive</v>
      </c>
      <c r="E83" s="19" t="str">
        <f>IF('BP1'!E83=1, 'BP1'!A83, "Normotensive")</f>
        <v>Normotensive</v>
      </c>
      <c r="H83" s="19" t="str">
        <f>IF('BP1'!E83=1, 'BP1'!D83, "Normotensive")</f>
        <v>Normotensive</v>
      </c>
      <c r="K83" s="19" t="str">
        <f>IF('BP1'!E83=1, 'BP1'!B83, "Normotensive")</f>
        <v>Normotensive</v>
      </c>
    </row>
    <row r="84" spans="1:11" x14ac:dyDescent="0.2">
      <c r="A84" s="19" t="str">
        <f>IF('BP1'!E84=1, 'BP1'!C84, "Normotensive")</f>
        <v>Normotensive</v>
      </c>
      <c r="E84" s="19" t="str">
        <f>IF('BP1'!E84=1, 'BP1'!A84, "Normotensive")</f>
        <v>Normotensive</v>
      </c>
      <c r="H84" s="19" t="str">
        <f>IF('BP1'!E84=1, 'BP1'!D84, "Normotensive")</f>
        <v>Normotensive</v>
      </c>
      <c r="K84" s="19" t="str">
        <f>IF('BP1'!E84=1, 'BP1'!B84, "Normotensive")</f>
        <v>Normotensive</v>
      </c>
    </row>
    <row r="85" spans="1:11" x14ac:dyDescent="0.2">
      <c r="A85" s="19" t="str">
        <f>IF('BP1'!E85=1, 'BP1'!C85, "Normotensive")</f>
        <v>Normotensive</v>
      </c>
      <c r="E85" s="19" t="str">
        <f>IF('BP1'!E85=1, 'BP1'!A85, "Normotensive")</f>
        <v>Normotensive</v>
      </c>
      <c r="H85" s="19" t="str">
        <f>IF('BP1'!E85=1, 'BP1'!D85, "Normotensive")</f>
        <v>Normotensive</v>
      </c>
      <c r="K85" s="19" t="str">
        <f>IF('BP1'!E85=1, 'BP1'!B85, "Normotensive")</f>
        <v>Normotensive</v>
      </c>
    </row>
    <row r="86" spans="1:11" x14ac:dyDescent="0.2">
      <c r="A86" s="19" t="str">
        <f>IF('BP1'!E86=1, 'BP1'!C86, "Normotensive")</f>
        <v>Normotensive</v>
      </c>
      <c r="E86" s="19" t="str">
        <f>IF('BP1'!E86=1, 'BP1'!A86, "Normotensive")</f>
        <v>Normotensive</v>
      </c>
      <c r="H86" s="19" t="str">
        <f>IF('BP1'!E86=1, 'BP1'!D86, "Normotensive")</f>
        <v>Normotensive</v>
      </c>
      <c r="K86" s="19" t="str">
        <f>IF('BP1'!E86=1, 'BP1'!B86, "Normotensive")</f>
        <v>Normotensive</v>
      </c>
    </row>
    <row r="87" spans="1:11" x14ac:dyDescent="0.2">
      <c r="A87" s="19" t="str">
        <f>IF('BP1'!E87=1, 'BP1'!C87, "Normotensive")</f>
        <v>Normotensive</v>
      </c>
      <c r="E87" s="19" t="str">
        <f>IF('BP1'!E87=1, 'BP1'!A87, "Normotensive")</f>
        <v>Normotensive</v>
      </c>
      <c r="H87" s="19" t="str">
        <f>IF('BP1'!E87=1, 'BP1'!D87, "Normotensive")</f>
        <v>Normotensive</v>
      </c>
      <c r="K87" s="19" t="str">
        <f>IF('BP1'!E87=1, 'BP1'!B87, "Normotensive")</f>
        <v>Normotensive</v>
      </c>
    </row>
    <row r="88" spans="1:11" x14ac:dyDescent="0.2">
      <c r="A88" s="19" t="str">
        <f>IF('BP1'!E88=1, 'BP1'!C88, "Normotensive")</f>
        <v>Normotensive</v>
      </c>
      <c r="E88" s="19" t="str">
        <f>IF('BP1'!E88=1, 'BP1'!A88, "Normotensive")</f>
        <v>Normotensive</v>
      </c>
      <c r="H88" s="19" t="str">
        <f>IF('BP1'!E88=1, 'BP1'!D88, "Normotensive")</f>
        <v>Normotensive</v>
      </c>
      <c r="K88" s="19" t="str">
        <f>IF('BP1'!E88=1, 'BP1'!B88, "Normotensive")</f>
        <v>Normotensive</v>
      </c>
    </row>
    <row r="89" spans="1:11" x14ac:dyDescent="0.2">
      <c r="A89" s="19">
        <f>IF('BP1'!E89=1, 'BP1'!C89, "Normotensive")</f>
        <v>25.94</v>
      </c>
      <c r="E89" s="19">
        <f>IF('BP1'!E89=1, 'BP1'!A89, "Normotensive")</f>
        <v>0</v>
      </c>
      <c r="H89" s="19">
        <f>IF('BP1'!E89=1, 'BP1'!D89, "Normotensive")</f>
        <v>0</v>
      </c>
      <c r="K89" s="19">
        <f>IF('BP1'!E89=1, 'BP1'!B89, "Normotensive")</f>
        <v>49</v>
      </c>
    </row>
    <row r="90" spans="1:11" x14ac:dyDescent="0.2">
      <c r="A90" s="19">
        <f>IF('BP1'!E90=1, 'BP1'!C90, "Normotensive")</f>
        <v>34.549999999999997</v>
      </c>
      <c r="E90" s="19">
        <f>IF('BP1'!E90=1, 'BP1'!A90, "Normotensive")</f>
        <v>1</v>
      </c>
      <c r="H90" s="19">
        <f>IF('BP1'!E90=1, 'BP1'!D90, "Normotensive")</f>
        <v>0</v>
      </c>
      <c r="K90" s="19">
        <f>IF('BP1'!E90=1, 'BP1'!B90, "Normotensive")</f>
        <v>59</v>
      </c>
    </row>
    <row r="91" spans="1:11" x14ac:dyDescent="0.2">
      <c r="A91" s="19">
        <f>IF('BP1'!E91=1, 'BP1'!C91, "Normotensive")</f>
        <v>22.18</v>
      </c>
      <c r="E91" s="19">
        <f>IF('BP1'!E91=1, 'BP1'!A91, "Normotensive")</f>
        <v>0</v>
      </c>
      <c r="H91" s="19">
        <f>IF('BP1'!E91=1, 'BP1'!D91, "Normotensive")</f>
        <v>20</v>
      </c>
      <c r="K91" s="19">
        <f>IF('BP1'!E91=1, 'BP1'!B91, "Normotensive")</f>
        <v>50</v>
      </c>
    </row>
    <row r="92" spans="1:11" x14ac:dyDescent="0.2">
      <c r="A92" s="19">
        <f>IF('BP1'!E92=1, 'BP1'!C92, "Normotensive")</f>
        <v>21.35</v>
      </c>
      <c r="E92" s="19">
        <f>IF('BP1'!E92=1, 'BP1'!A92, "Normotensive")</f>
        <v>1</v>
      </c>
      <c r="H92" s="19">
        <f>IF('BP1'!E92=1, 'BP1'!D92, "Normotensive")</f>
        <v>20</v>
      </c>
      <c r="K92" s="19">
        <f>IF('BP1'!E92=1, 'BP1'!B92, "Normotensive")</f>
        <v>38</v>
      </c>
    </row>
    <row r="93" spans="1:11" x14ac:dyDescent="0.2">
      <c r="A93" s="19" t="str">
        <f>IF('BP1'!E93=1, 'BP1'!C93, "Normotensive")</f>
        <v>Normotensive</v>
      </c>
      <c r="E93" s="19" t="str">
        <f>IF('BP1'!E93=1, 'BP1'!A93, "Normotensive")</f>
        <v>Normotensive</v>
      </c>
      <c r="H93" s="19" t="str">
        <f>IF('BP1'!E93=1, 'BP1'!D93, "Normotensive")</f>
        <v>Normotensive</v>
      </c>
      <c r="K93" s="19" t="str">
        <f>IF('BP1'!E93=1, 'BP1'!B93, "Normotensive")</f>
        <v>Normotensive</v>
      </c>
    </row>
    <row r="94" spans="1:11" x14ac:dyDescent="0.2">
      <c r="A94" s="19">
        <f>IF('BP1'!E94=1, 'BP1'!C94, "Normotensive")</f>
        <v>32.53</v>
      </c>
      <c r="E94" s="19">
        <f>IF('BP1'!E94=1, 'BP1'!A94, "Normotensive")</f>
        <v>0</v>
      </c>
      <c r="H94" s="19">
        <f>IF('BP1'!E94=1, 'BP1'!D94, "Normotensive")</f>
        <v>0</v>
      </c>
      <c r="K94" s="19">
        <f>IF('BP1'!E94=1, 'BP1'!B94, "Normotensive")</f>
        <v>60</v>
      </c>
    </row>
    <row r="95" spans="1:11" x14ac:dyDescent="0.2">
      <c r="A95" s="19">
        <f>IF('BP1'!E95=1, 'BP1'!C95, "Normotensive")</f>
        <v>25.81</v>
      </c>
      <c r="E95" s="19">
        <f>IF('BP1'!E95=1, 'BP1'!A95, "Normotensive")</f>
        <v>0</v>
      </c>
      <c r="H95" s="19">
        <f>IF('BP1'!E95=1, 'BP1'!D95, "Normotensive")</f>
        <v>0</v>
      </c>
      <c r="K95" s="19">
        <f>IF('BP1'!E95=1, 'BP1'!B95, "Normotensive")</f>
        <v>64</v>
      </c>
    </row>
    <row r="96" spans="1:11" x14ac:dyDescent="0.2">
      <c r="A96" s="19">
        <f>IF('BP1'!E96=1, 'BP1'!C96, "Normotensive")</f>
        <v>25.16</v>
      </c>
      <c r="E96" s="19">
        <f>IF('BP1'!E96=1, 'BP1'!A96, "Normotensive")</f>
        <v>0</v>
      </c>
      <c r="H96" s="19">
        <f>IF('BP1'!E96=1, 'BP1'!D96, "Normotensive")</f>
        <v>9</v>
      </c>
      <c r="K96" s="19">
        <f>IF('BP1'!E96=1, 'BP1'!B96, "Normotensive")</f>
        <v>64</v>
      </c>
    </row>
    <row r="97" spans="1:11" x14ac:dyDescent="0.2">
      <c r="A97" s="19">
        <f>IF('BP1'!E97=1, 'BP1'!C97, "Normotensive")</f>
        <v>23.81</v>
      </c>
      <c r="E97" s="19">
        <f>IF('BP1'!E97=1, 'BP1'!A97, "Normotensive")</f>
        <v>0</v>
      </c>
      <c r="H97" s="19">
        <f>IF('BP1'!E97=1, 'BP1'!D97, "Normotensive")</f>
        <v>0</v>
      </c>
      <c r="K97" s="19">
        <f>IF('BP1'!E97=1, 'BP1'!B97, "Normotensive")</f>
        <v>54</v>
      </c>
    </row>
    <row r="98" spans="1:11" x14ac:dyDescent="0.2">
      <c r="A98" s="19">
        <f>IF('BP1'!E98=1, 'BP1'!C98, "Normotensive")</f>
        <v>23.1</v>
      </c>
      <c r="E98" s="19">
        <f>IF('BP1'!E98=1, 'BP1'!A98, "Normotensive")</f>
        <v>0</v>
      </c>
      <c r="H98" s="19">
        <f>IF('BP1'!E98=1, 'BP1'!D98, "Normotensive")</f>
        <v>0</v>
      </c>
      <c r="K98" s="19">
        <f>IF('BP1'!E98=1, 'BP1'!B98, "Normotensive")</f>
        <v>49</v>
      </c>
    </row>
    <row r="99" spans="1:11" x14ac:dyDescent="0.2">
      <c r="A99" s="19" t="str">
        <f>IF('BP1'!E99=1, 'BP1'!C99, "Normotensive")</f>
        <v>Normotensive</v>
      </c>
      <c r="E99" s="19" t="str">
        <f>IF('BP1'!E99=1, 'BP1'!A99, "Normotensive")</f>
        <v>Normotensive</v>
      </c>
      <c r="H99" s="19" t="str">
        <f>IF('BP1'!E99=1, 'BP1'!D99, "Normotensive")</f>
        <v>Normotensive</v>
      </c>
      <c r="K99" s="19" t="str">
        <f>IF('BP1'!E99=1, 'BP1'!B99, "Normotensive")</f>
        <v>Normotensive</v>
      </c>
    </row>
    <row r="100" spans="1:11" x14ac:dyDescent="0.2">
      <c r="A100" s="19">
        <f>IF('BP1'!E100=1, 'BP1'!C100, "Normotensive")</f>
        <v>27.42</v>
      </c>
      <c r="E100" s="19">
        <f>IF('BP1'!E100=1, 'BP1'!A100, "Normotensive")</f>
        <v>0</v>
      </c>
      <c r="H100" s="19">
        <f>IF('BP1'!E100=1, 'BP1'!D100, "Normotensive")</f>
        <v>18</v>
      </c>
      <c r="K100" s="19">
        <f>IF('BP1'!E100=1, 'BP1'!B100, "Normotensive")</f>
        <v>51</v>
      </c>
    </row>
    <row r="101" spans="1:11" x14ac:dyDescent="0.2">
      <c r="A101" s="19" t="str">
        <f>IF('BP1'!E101=1, 'BP1'!C101, "Normotensive")</f>
        <v>Normotensive</v>
      </c>
      <c r="E101" s="19" t="str">
        <f>IF('BP1'!E101=1, 'BP1'!A101, "Normotensive")</f>
        <v>Normotensive</v>
      </c>
      <c r="H101" s="19" t="str">
        <f>IF('BP1'!E101=1, 'BP1'!D101, "Normotensive")</f>
        <v>Normotensive</v>
      </c>
      <c r="K101" s="19" t="str">
        <f>IF('BP1'!E101=1, 'BP1'!B101, "Normotensive")</f>
        <v>Normotensive</v>
      </c>
    </row>
    <row r="102" spans="1:11" x14ac:dyDescent="0.2">
      <c r="A102" s="19" t="str">
        <f>IF('BP1'!E102=1, 'BP1'!C102, "Normotensive")</f>
        <v>Normotensive</v>
      </c>
      <c r="E102" s="19" t="str">
        <f>IF('BP1'!E102=1, 'BP1'!A102, "Normotensive")</f>
        <v>Normotensive</v>
      </c>
      <c r="H102" s="19" t="str">
        <f>IF('BP1'!E102=1, 'BP1'!D102, "Normotensive")</f>
        <v>Normotensive</v>
      </c>
      <c r="K102" s="19" t="str">
        <f>IF('BP1'!E102=1, 'BP1'!B102, "Normotensive")</f>
        <v>Normotensive</v>
      </c>
    </row>
    <row r="103" spans="1:11" x14ac:dyDescent="0.2">
      <c r="A103" s="19">
        <f>IF('BP1'!E103=1, 'BP1'!C103, "Normotensive")</f>
        <v>24.12</v>
      </c>
      <c r="E103" s="19">
        <f>IF('BP1'!E103=1, 'BP1'!A103, "Normotensive")</f>
        <v>0</v>
      </c>
      <c r="H103" s="19">
        <f>IF('BP1'!E103=1, 'BP1'!D103, "Normotensive")</f>
        <v>30</v>
      </c>
      <c r="K103" s="19">
        <f>IF('BP1'!E103=1, 'BP1'!B103, "Normotensive")</f>
        <v>39</v>
      </c>
    </row>
    <row r="104" spans="1:11" x14ac:dyDescent="0.2">
      <c r="A104" s="19" t="str">
        <f>IF('BP1'!E104=1, 'BP1'!C104, "Normotensive")</f>
        <v>Normotensive</v>
      </c>
      <c r="E104" s="19" t="str">
        <f>IF('BP1'!E104=1, 'BP1'!A104, "Normotensive")</f>
        <v>Normotensive</v>
      </c>
      <c r="H104" s="19" t="str">
        <f>IF('BP1'!E104=1, 'BP1'!D104, "Normotensive")</f>
        <v>Normotensive</v>
      </c>
      <c r="K104" s="19" t="str">
        <f>IF('BP1'!E104=1, 'BP1'!B104, "Normotensive")</f>
        <v>Normotensive</v>
      </c>
    </row>
    <row r="105" spans="1:11" x14ac:dyDescent="0.2">
      <c r="A105" s="19">
        <f>IF('BP1'!E105=1, 'BP1'!C105, "Normotensive")</f>
        <v>22.73</v>
      </c>
      <c r="E105" s="19">
        <f>IF('BP1'!E105=1, 'BP1'!A105, "Normotensive")</f>
        <v>0</v>
      </c>
      <c r="H105" s="19">
        <f>IF('BP1'!E105=1, 'BP1'!D105, "Normotensive")</f>
        <v>5</v>
      </c>
      <c r="K105" s="19">
        <f>IF('BP1'!E105=1, 'BP1'!B105, "Normotensive")</f>
        <v>61</v>
      </c>
    </row>
    <row r="106" spans="1:11" x14ac:dyDescent="0.2">
      <c r="A106" s="19">
        <f>IF('BP1'!E106=1, 'BP1'!C106, "Normotensive")</f>
        <v>28.58</v>
      </c>
      <c r="E106" s="19">
        <f>IF('BP1'!E106=1, 'BP1'!A106, "Normotensive")</f>
        <v>1</v>
      </c>
      <c r="H106" s="19">
        <f>IF('BP1'!E106=1, 'BP1'!D106, "Normotensive")</f>
        <v>30</v>
      </c>
      <c r="K106" s="19">
        <f>IF('BP1'!E106=1, 'BP1'!B106, "Normotensive")</f>
        <v>61</v>
      </c>
    </row>
    <row r="107" spans="1:11" x14ac:dyDescent="0.2">
      <c r="A107" s="19">
        <f>IF('BP1'!E107=1, 'BP1'!C107, "Normotensive")</f>
        <v>20.77</v>
      </c>
      <c r="E107" s="19">
        <f>IF('BP1'!E107=1, 'BP1'!A107, "Normotensive")</f>
        <v>1</v>
      </c>
      <c r="H107" s="19">
        <f>IF('BP1'!E107=1, 'BP1'!D107, "Normotensive")</f>
        <v>0</v>
      </c>
      <c r="K107" s="19">
        <f>IF('BP1'!E107=1, 'BP1'!B107, "Normotensive")</f>
        <v>59</v>
      </c>
    </row>
    <row r="108" spans="1:11" x14ac:dyDescent="0.2">
      <c r="A108" s="19">
        <f>IF('BP1'!E108=1, 'BP1'!C108, "Normotensive")</f>
        <v>25.68</v>
      </c>
      <c r="E108" s="19">
        <f>IF('BP1'!E108=1, 'BP1'!A108, "Normotensive")</f>
        <v>0</v>
      </c>
      <c r="H108" s="19">
        <f>IF('BP1'!E108=1, 'BP1'!D108, "Normotensive")</f>
        <v>1</v>
      </c>
      <c r="K108" s="19">
        <f>IF('BP1'!E108=1, 'BP1'!B108, "Normotensive")</f>
        <v>56</v>
      </c>
    </row>
    <row r="109" spans="1:11" x14ac:dyDescent="0.2">
      <c r="A109" s="19">
        <f>IF('BP1'!E109=1, 'BP1'!C109, "Normotensive")</f>
        <v>33.799999999999997</v>
      </c>
      <c r="E109" s="19">
        <f>IF('BP1'!E109=1, 'BP1'!A109, "Normotensive")</f>
        <v>1</v>
      </c>
      <c r="H109" s="19">
        <f>IF('BP1'!E109=1, 'BP1'!D109, "Normotensive")</f>
        <v>20</v>
      </c>
      <c r="K109" s="19">
        <f>IF('BP1'!E109=1, 'BP1'!B109, "Normotensive")</f>
        <v>41</v>
      </c>
    </row>
    <row r="110" spans="1:11" x14ac:dyDescent="0.2">
      <c r="A110" s="19">
        <f>IF('BP1'!E110=1, 'BP1'!C110, "Normotensive")</f>
        <v>25.92</v>
      </c>
      <c r="E110" s="19">
        <f>IF('BP1'!E110=1, 'BP1'!A110, "Normotensive")</f>
        <v>0</v>
      </c>
      <c r="H110" s="19">
        <f>IF('BP1'!E110=1, 'BP1'!D110, "Normotensive")</f>
        <v>0</v>
      </c>
      <c r="K110" s="19">
        <f>IF('BP1'!E110=1, 'BP1'!B110, "Normotensive")</f>
        <v>45</v>
      </c>
    </row>
    <row r="111" spans="1:11" x14ac:dyDescent="0.2">
      <c r="A111" s="19">
        <f>IF('BP1'!E111=1, 'BP1'!C111, "Normotensive")</f>
        <v>28.93</v>
      </c>
      <c r="E111" s="19">
        <f>IF('BP1'!E111=1, 'BP1'!A111, "Normotensive")</f>
        <v>1</v>
      </c>
      <c r="H111" s="19">
        <f>IF('BP1'!E111=1, 'BP1'!D111, "Normotensive")</f>
        <v>1</v>
      </c>
      <c r="K111" s="19">
        <f>IF('BP1'!E111=1, 'BP1'!B111, "Normotensive")</f>
        <v>42</v>
      </c>
    </row>
    <row r="112" spans="1:11" x14ac:dyDescent="0.2">
      <c r="A112" s="19">
        <f>IF('BP1'!E112=1, 'BP1'!C112, "Normotensive")</f>
        <v>28.6</v>
      </c>
      <c r="E112" s="19">
        <f>IF('BP1'!E112=1, 'BP1'!A112, "Normotensive")</f>
        <v>1</v>
      </c>
      <c r="H112" s="19">
        <f>IF('BP1'!E112=1, 'BP1'!D112, "Normotensive")</f>
        <v>0</v>
      </c>
      <c r="K112" s="19">
        <f>IF('BP1'!E112=1, 'BP1'!B112, "Normotensive")</f>
        <v>63</v>
      </c>
    </row>
    <row r="113" spans="1:11" x14ac:dyDescent="0.2">
      <c r="A113" s="19" t="str">
        <f>IF('BP1'!E113=1, 'BP1'!C113, "Normotensive")</f>
        <v>Normotensive</v>
      </c>
      <c r="E113" s="19" t="str">
        <f>IF('BP1'!E113=1, 'BP1'!A113, "Normotensive")</f>
        <v>Normotensive</v>
      </c>
      <c r="H113" s="19" t="str">
        <f>IF('BP1'!E113=1, 'BP1'!D113, "Normotensive")</f>
        <v>Normotensive</v>
      </c>
      <c r="K113" s="19" t="str">
        <f>IF('BP1'!E113=1, 'BP1'!B113, "Normotensive")</f>
        <v>Normotensive</v>
      </c>
    </row>
    <row r="114" spans="1:11" x14ac:dyDescent="0.2">
      <c r="A114" s="19">
        <f>IF('BP1'!E114=1, 'BP1'!C114, "Normotensive")</f>
        <v>27.1</v>
      </c>
      <c r="E114" s="19">
        <f>IF('BP1'!E114=1, 'BP1'!A114, "Normotensive")</f>
        <v>1</v>
      </c>
      <c r="H114" s="19">
        <f>IF('BP1'!E114=1, 'BP1'!D114, "Normotensive")</f>
        <v>3</v>
      </c>
      <c r="K114" s="19">
        <f>IF('BP1'!E114=1, 'BP1'!B114, "Normotensive")</f>
        <v>63</v>
      </c>
    </row>
    <row r="115" spans="1:11" x14ac:dyDescent="0.2">
      <c r="A115" s="19">
        <f>IF('BP1'!E115=1, 'BP1'!C115, "Normotensive")</f>
        <v>24.25</v>
      </c>
      <c r="E115" s="19">
        <f>IF('BP1'!E115=1, 'BP1'!A115, "Normotensive")</f>
        <v>1</v>
      </c>
      <c r="H115" s="19">
        <f>IF('BP1'!E115=1, 'BP1'!D115, "Normotensive")</f>
        <v>0</v>
      </c>
      <c r="K115" s="19">
        <f>IF('BP1'!E115=1, 'BP1'!B115, "Normotensive")</f>
        <v>67</v>
      </c>
    </row>
    <row r="116" spans="1:11" x14ac:dyDescent="0.2">
      <c r="A116" s="19" t="str">
        <f>IF('BP1'!E116=1, 'BP1'!C116, "Normotensive")</f>
        <v>Normotensive</v>
      </c>
      <c r="E116" s="19" t="str">
        <f>IF('BP1'!E116=1, 'BP1'!A116, "Normotensive")</f>
        <v>Normotensive</v>
      </c>
      <c r="H116" s="19" t="str">
        <f>IF('BP1'!E116=1, 'BP1'!D116, "Normotensive")</f>
        <v>Normotensive</v>
      </c>
      <c r="K116" s="19" t="str">
        <f>IF('BP1'!E116=1, 'BP1'!B116, "Normotensive")</f>
        <v>Normotensive</v>
      </c>
    </row>
    <row r="117" spans="1:11" x14ac:dyDescent="0.2">
      <c r="A117" s="19">
        <f>IF('BP1'!E117=1, 'BP1'!C117, "Normotensive")</f>
        <v>23.63</v>
      </c>
      <c r="E117" s="19">
        <f>IF('BP1'!E117=1, 'BP1'!A117, "Normotensive")</f>
        <v>0</v>
      </c>
      <c r="H117" s="19">
        <f>IF('BP1'!E117=1, 'BP1'!D117, "Normotensive")</f>
        <v>3</v>
      </c>
      <c r="K117" s="19">
        <f>IF('BP1'!E117=1, 'BP1'!B117, "Normotensive")</f>
        <v>51</v>
      </c>
    </row>
    <row r="118" spans="1:11" x14ac:dyDescent="0.2">
      <c r="A118" s="19">
        <f>IF('BP1'!E118=1, 'BP1'!C118, "Normotensive")</f>
        <v>26.89</v>
      </c>
      <c r="E118" s="19">
        <f>IF('BP1'!E118=1, 'BP1'!A118, "Normotensive")</f>
        <v>0</v>
      </c>
      <c r="H118" s="19">
        <f>IF('BP1'!E118=1, 'BP1'!D118, "Normotensive")</f>
        <v>0</v>
      </c>
      <c r="K118" s="19">
        <f>IF('BP1'!E118=1, 'BP1'!B118, "Normotensive")</f>
        <v>54</v>
      </c>
    </row>
    <row r="119" spans="1:11" x14ac:dyDescent="0.2">
      <c r="A119" s="19" t="str">
        <f>IF('BP1'!E119=1, 'BP1'!C119, "Normotensive")</f>
        <v>Normotensive</v>
      </c>
      <c r="E119" s="19" t="str">
        <f>IF('BP1'!E119=1, 'BP1'!A119, "Normotensive")</f>
        <v>Normotensive</v>
      </c>
      <c r="H119" s="19" t="str">
        <f>IF('BP1'!E119=1, 'BP1'!D119, "Normotensive")</f>
        <v>Normotensive</v>
      </c>
      <c r="K119" s="19" t="str">
        <f>IF('BP1'!E119=1, 'BP1'!B119, "Normotensive")</f>
        <v>Normotensive</v>
      </c>
    </row>
    <row r="120" spans="1:11" x14ac:dyDescent="0.2">
      <c r="A120" s="19">
        <f>IF('BP1'!E120=1, 'BP1'!C120, "Normotensive")</f>
        <v>23.62</v>
      </c>
      <c r="E120" s="19">
        <f>IF('BP1'!E120=1, 'BP1'!A120, "Normotensive")</f>
        <v>0</v>
      </c>
      <c r="H120" s="19">
        <f>IF('BP1'!E120=1, 'BP1'!D120, "Normotensive")</f>
        <v>0</v>
      </c>
      <c r="K120" s="19">
        <f>IF('BP1'!E120=1, 'BP1'!B120, "Normotensive")</f>
        <v>63</v>
      </c>
    </row>
    <row r="121" spans="1:11" x14ac:dyDescent="0.2">
      <c r="A121" s="19">
        <f>IF('BP1'!E121=1, 'BP1'!C121, "Normotensive")</f>
        <v>30.47</v>
      </c>
      <c r="E121" s="19">
        <f>IF('BP1'!E121=1, 'BP1'!A121, "Normotensive")</f>
        <v>1</v>
      </c>
      <c r="H121" s="19">
        <f>IF('BP1'!E121=1, 'BP1'!D121, "Normotensive")</f>
        <v>0</v>
      </c>
      <c r="K121" s="19">
        <f>IF('BP1'!E121=1, 'BP1'!B121, "Normotensive")</f>
        <v>65</v>
      </c>
    </row>
    <row r="122" spans="1:11" x14ac:dyDescent="0.2">
      <c r="A122" s="19">
        <f>IF('BP1'!E122=1, 'BP1'!C122, "Normotensive")</f>
        <v>30.3</v>
      </c>
      <c r="E122" s="19">
        <f>IF('BP1'!E122=1, 'BP1'!A122, "Normotensive")</f>
        <v>1</v>
      </c>
      <c r="H122" s="19">
        <f>IF('BP1'!E122=1, 'BP1'!D122, "Normotensive")</f>
        <v>0</v>
      </c>
      <c r="K122" s="19">
        <f>IF('BP1'!E122=1, 'BP1'!B122, "Normotensive")</f>
        <v>43</v>
      </c>
    </row>
    <row r="123" spans="1:11" x14ac:dyDescent="0.2">
      <c r="A123" s="19">
        <f>IF('BP1'!E123=1, 'BP1'!C123, "Normotensive")</f>
        <v>32.799999999999997</v>
      </c>
      <c r="E123" s="19">
        <f>IF('BP1'!E123=1, 'BP1'!A123, "Normotensive")</f>
        <v>1</v>
      </c>
      <c r="H123" s="19">
        <f>IF('BP1'!E123=1, 'BP1'!D123, "Normotensive")</f>
        <v>0</v>
      </c>
      <c r="K123" s="19">
        <f>IF('BP1'!E123=1, 'BP1'!B123, "Normotensive")</f>
        <v>61</v>
      </c>
    </row>
    <row r="124" spans="1:11" x14ac:dyDescent="0.2">
      <c r="A124" s="19">
        <f>IF('BP1'!E124=1, 'BP1'!C124, "Normotensive")</f>
        <v>25.45</v>
      </c>
      <c r="E124" s="19">
        <f>IF('BP1'!E124=1, 'BP1'!A124, "Normotensive")</f>
        <v>0</v>
      </c>
      <c r="H124" s="19">
        <f>IF('BP1'!E124=1, 'BP1'!D124, "Normotensive")</f>
        <v>15</v>
      </c>
      <c r="K124" s="19">
        <f>IF('BP1'!E124=1, 'BP1'!B124, "Normotensive")</f>
        <v>60</v>
      </c>
    </row>
    <row r="125" spans="1:11" x14ac:dyDescent="0.2">
      <c r="A125" s="19">
        <f>IF('BP1'!E125=1, 'BP1'!C125, "Normotensive")</f>
        <v>27.01</v>
      </c>
      <c r="E125" s="19">
        <f>IF('BP1'!E125=1, 'BP1'!A125, "Normotensive")</f>
        <v>0</v>
      </c>
      <c r="H125" s="19">
        <f>IF('BP1'!E125=1, 'BP1'!D125, "Normotensive")</f>
        <v>3</v>
      </c>
      <c r="K125" s="19">
        <f>IF('BP1'!E125=1, 'BP1'!B125, "Normotensive")</f>
        <v>52</v>
      </c>
    </row>
    <row r="126" spans="1:11" x14ac:dyDescent="0.2">
      <c r="A126" s="19">
        <f>IF('BP1'!E126=1, 'BP1'!C126, "Normotensive")</f>
        <v>20.49</v>
      </c>
      <c r="E126" s="19">
        <f>IF('BP1'!E126=1, 'BP1'!A126, "Normotensive")</f>
        <v>0</v>
      </c>
      <c r="H126" s="19">
        <f>IF('BP1'!E126=1, 'BP1'!D126, "Normotensive")</f>
        <v>15</v>
      </c>
      <c r="K126" s="19">
        <f>IF('BP1'!E126=1, 'BP1'!B126, "Normotensive")</f>
        <v>66</v>
      </c>
    </row>
    <row r="127" spans="1:11" x14ac:dyDescent="0.2">
      <c r="A127" s="19">
        <f>IF('BP1'!E127=1, 'BP1'!C127, "Normotensive")</f>
        <v>29.64</v>
      </c>
      <c r="E127" s="19">
        <f>IF('BP1'!E127=1, 'BP1'!A127, "Normotensive")</f>
        <v>1</v>
      </c>
      <c r="H127" s="19">
        <f>IF('BP1'!E127=1, 'BP1'!D127, "Normotensive")</f>
        <v>0</v>
      </c>
      <c r="K127" s="19">
        <f>IF('BP1'!E127=1, 'BP1'!B127, "Normotensive")</f>
        <v>62</v>
      </c>
    </row>
    <row r="128" spans="1:11" x14ac:dyDescent="0.2">
      <c r="A128" s="19">
        <f>IF('BP1'!E128=1, 'BP1'!C128, "Normotensive")</f>
        <v>32.19</v>
      </c>
      <c r="E128" s="19">
        <f>IF('BP1'!E128=1, 'BP1'!A128, "Normotensive")</f>
        <v>0</v>
      </c>
      <c r="H128" s="19">
        <f>IF('BP1'!E128=1, 'BP1'!D128, "Normotensive")</f>
        <v>0</v>
      </c>
      <c r="K128" s="19">
        <f>IF('BP1'!E128=1, 'BP1'!B128, "Normotensive")</f>
        <v>62</v>
      </c>
    </row>
    <row r="129" spans="1:11" x14ac:dyDescent="0.2">
      <c r="A129" s="19">
        <f>IF('BP1'!E129=1, 'BP1'!C129, "Normotensive")</f>
        <v>21.51</v>
      </c>
      <c r="E129" s="19">
        <f>IF('BP1'!E129=1, 'BP1'!A129, "Normotensive")</f>
        <v>1</v>
      </c>
      <c r="H129" s="19">
        <f>IF('BP1'!E129=1, 'BP1'!D129, "Normotensive")</f>
        <v>0</v>
      </c>
      <c r="K129" s="19">
        <f>IF('BP1'!E129=1, 'BP1'!B129, "Normotensive")</f>
        <v>53</v>
      </c>
    </row>
    <row r="130" spans="1:11" x14ac:dyDescent="0.2">
      <c r="A130" s="19">
        <f>IF('BP1'!E130=1, 'BP1'!C130, "Normotensive")</f>
        <v>24.22</v>
      </c>
      <c r="E130" s="19">
        <f>IF('BP1'!E130=1, 'BP1'!A130, "Normotensive")</f>
        <v>0</v>
      </c>
      <c r="H130" s="19">
        <f>IF('BP1'!E130=1, 'BP1'!D130, "Normotensive")</f>
        <v>20</v>
      </c>
      <c r="K130" s="19">
        <f>IF('BP1'!E130=1, 'BP1'!B130, "Normotensive")</f>
        <v>60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1"/>
  <sheetViews>
    <sheetView workbookViewId="0">
      <selection activeCell="C109" sqref="C109"/>
    </sheetView>
  </sheetViews>
  <sheetFormatPr baseColWidth="10" defaultRowHeight="16" x14ac:dyDescent="0.2"/>
  <cols>
    <col min="6" max="6" width="16.83203125" bestFit="1" customWidth="1"/>
    <col min="7" max="7" width="12.83203125" bestFit="1" customWidth="1"/>
    <col min="8" max="8" width="16.83203125" bestFit="1" customWidth="1"/>
    <col min="9" max="9" width="12.1640625" bestFit="1" customWidth="1"/>
    <col min="10" max="10" width="16.83203125" bestFit="1" customWidth="1"/>
    <col min="11" max="11" width="12.83203125" bestFit="1" customWidth="1"/>
  </cols>
  <sheetData>
    <row r="1" spans="1:11" ht="17" thickBot="1" x14ac:dyDescent="0.25">
      <c r="A1" t="s">
        <v>1</v>
      </c>
      <c r="B1" t="s">
        <v>2</v>
      </c>
      <c r="C1" t="s">
        <v>3</v>
      </c>
    </row>
    <row r="2" spans="1:11" x14ac:dyDescent="0.2">
      <c r="A2">
        <v>49</v>
      </c>
      <c r="B2">
        <v>20.68</v>
      </c>
      <c r="C2">
        <v>0</v>
      </c>
      <c r="F2" s="11" t="s">
        <v>1</v>
      </c>
      <c r="G2" s="11"/>
      <c r="H2" s="11" t="s">
        <v>2</v>
      </c>
      <c r="I2" s="11"/>
      <c r="J2" s="12" t="s">
        <v>3</v>
      </c>
      <c r="K2" s="12"/>
    </row>
    <row r="3" spans="1:11" x14ac:dyDescent="0.2">
      <c r="A3">
        <v>42</v>
      </c>
      <c r="B3">
        <v>24.23</v>
      </c>
      <c r="C3">
        <v>30</v>
      </c>
    </row>
    <row r="4" spans="1:11" x14ac:dyDescent="0.2">
      <c r="A4">
        <v>35</v>
      </c>
      <c r="B4">
        <v>19.64</v>
      </c>
      <c r="C4">
        <v>0</v>
      </c>
      <c r="F4" t="s">
        <v>38</v>
      </c>
      <c r="G4">
        <v>49.369230769230768</v>
      </c>
      <c r="H4" t="s">
        <v>38</v>
      </c>
      <c r="I4">
        <v>24.927769230769222</v>
      </c>
      <c r="J4" t="s">
        <v>38</v>
      </c>
      <c r="K4">
        <v>7.5307692307692307</v>
      </c>
    </row>
    <row r="5" spans="1:11" x14ac:dyDescent="0.2">
      <c r="A5">
        <v>45</v>
      </c>
      <c r="B5">
        <v>21.68</v>
      </c>
      <c r="C5">
        <v>20</v>
      </c>
      <c r="F5" t="s">
        <v>39</v>
      </c>
      <c r="G5">
        <v>0.78081791753168572</v>
      </c>
      <c r="H5" t="s">
        <v>39</v>
      </c>
      <c r="I5">
        <v>0.36407604796070919</v>
      </c>
      <c r="J5" t="s">
        <v>39</v>
      </c>
      <c r="K5">
        <v>0.88262824177729637</v>
      </c>
    </row>
    <row r="6" spans="1:11" x14ac:dyDescent="0.2">
      <c r="A6">
        <v>55</v>
      </c>
      <c r="B6">
        <v>24.5</v>
      </c>
      <c r="C6">
        <v>0</v>
      </c>
      <c r="F6" t="s">
        <v>40</v>
      </c>
      <c r="G6">
        <v>49</v>
      </c>
      <c r="H6" t="s">
        <v>40</v>
      </c>
      <c r="I6">
        <v>24.08</v>
      </c>
      <c r="J6" t="s">
        <v>40</v>
      </c>
      <c r="K6">
        <v>0.5</v>
      </c>
    </row>
    <row r="7" spans="1:11" x14ac:dyDescent="0.2">
      <c r="A7">
        <v>40</v>
      </c>
      <c r="B7">
        <v>23.65</v>
      </c>
      <c r="C7">
        <v>0</v>
      </c>
      <c r="F7" t="s">
        <v>41</v>
      </c>
      <c r="G7">
        <v>41</v>
      </c>
      <c r="H7" t="s">
        <v>41</v>
      </c>
      <c r="I7">
        <v>20.68</v>
      </c>
      <c r="J7" t="s">
        <v>41</v>
      </c>
      <c r="K7">
        <v>0</v>
      </c>
    </row>
    <row r="8" spans="1:11" x14ac:dyDescent="0.2">
      <c r="A8">
        <v>41</v>
      </c>
      <c r="B8">
        <v>23.47</v>
      </c>
      <c r="C8">
        <v>5</v>
      </c>
      <c r="F8" t="s">
        <v>42</v>
      </c>
      <c r="G8">
        <v>8.9026940104671333</v>
      </c>
      <c r="H8" t="s">
        <v>42</v>
      </c>
      <c r="I8">
        <v>4.151105627520157</v>
      </c>
      <c r="J8" t="s">
        <v>42</v>
      </c>
      <c r="K8">
        <v>10.063510307729336</v>
      </c>
    </row>
    <row r="9" spans="1:11" x14ac:dyDescent="0.2">
      <c r="A9">
        <v>34</v>
      </c>
      <c r="B9">
        <v>20.81</v>
      </c>
      <c r="C9">
        <v>0</v>
      </c>
      <c r="F9" t="s">
        <v>43</v>
      </c>
      <c r="G9">
        <v>79.257960644007355</v>
      </c>
      <c r="H9" t="s">
        <v>43</v>
      </c>
      <c r="I9">
        <v>17.23167793082952</v>
      </c>
      <c r="J9" t="s">
        <v>43</v>
      </c>
      <c r="K9">
        <v>101.27423971377459</v>
      </c>
    </row>
    <row r="10" spans="1:11" x14ac:dyDescent="0.2">
      <c r="A10">
        <v>42</v>
      </c>
      <c r="B10">
        <v>21.59</v>
      </c>
      <c r="C10">
        <v>30</v>
      </c>
      <c r="F10" t="s">
        <v>44</v>
      </c>
      <c r="G10">
        <v>-1.1731859715678237</v>
      </c>
      <c r="H10" t="s">
        <v>44</v>
      </c>
      <c r="I10">
        <v>0.35504804477223306</v>
      </c>
      <c r="J10" t="s">
        <v>44</v>
      </c>
      <c r="K10">
        <v>-8.3500721019625246E-2</v>
      </c>
    </row>
    <row r="11" spans="1:11" x14ac:dyDescent="0.2">
      <c r="A11">
        <v>40</v>
      </c>
      <c r="B11">
        <v>20.99</v>
      </c>
      <c r="C11">
        <v>0</v>
      </c>
      <c r="F11" t="s">
        <v>45</v>
      </c>
      <c r="G11">
        <v>0.2544886989365911</v>
      </c>
      <c r="H11" t="s">
        <v>45</v>
      </c>
      <c r="I11">
        <v>0.70197781669837556</v>
      </c>
      <c r="J11" t="s">
        <v>45</v>
      </c>
      <c r="K11">
        <v>1.0573826480751605</v>
      </c>
    </row>
    <row r="12" spans="1:11" x14ac:dyDescent="0.2">
      <c r="A12">
        <v>52</v>
      </c>
      <c r="B12">
        <v>23.51</v>
      </c>
      <c r="C12">
        <v>0</v>
      </c>
      <c r="F12" t="s">
        <v>46</v>
      </c>
      <c r="G12">
        <v>33</v>
      </c>
      <c r="H12" t="s">
        <v>46</v>
      </c>
      <c r="I12">
        <v>22.91</v>
      </c>
      <c r="J12" t="s">
        <v>46</v>
      </c>
      <c r="K12">
        <v>40</v>
      </c>
    </row>
    <row r="13" spans="1:11" x14ac:dyDescent="0.2">
      <c r="A13">
        <v>38</v>
      </c>
      <c r="B13">
        <v>21.8</v>
      </c>
      <c r="C13">
        <v>0</v>
      </c>
      <c r="F13" t="s">
        <v>47</v>
      </c>
      <c r="G13">
        <v>34</v>
      </c>
      <c r="H13" t="s">
        <v>47</v>
      </c>
      <c r="I13">
        <v>16.690000000000001</v>
      </c>
      <c r="J13" t="s">
        <v>47</v>
      </c>
      <c r="K13">
        <v>0</v>
      </c>
    </row>
    <row r="14" spans="1:11" x14ac:dyDescent="0.2">
      <c r="A14">
        <v>60</v>
      </c>
      <c r="B14">
        <v>26.59</v>
      </c>
      <c r="C14">
        <v>0</v>
      </c>
      <c r="F14" t="s">
        <v>48</v>
      </c>
      <c r="G14">
        <v>67</v>
      </c>
      <c r="H14" t="s">
        <v>48</v>
      </c>
      <c r="I14">
        <v>39.6</v>
      </c>
      <c r="J14" t="s">
        <v>48</v>
      </c>
      <c r="K14">
        <v>40</v>
      </c>
    </row>
    <row r="15" spans="1:11" x14ac:dyDescent="0.2">
      <c r="A15">
        <v>40</v>
      </c>
      <c r="B15">
        <v>16.690000000000001</v>
      </c>
      <c r="C15">
        <v>0</v>
      </c>
      <c r="F15" t="s">
        <v>49</v>
      </c>
      <c r="G15">
        <v>6418</v>
      </c>
      <c r="H15" t="s">
        <v>49</v>
      </c>
      <c r="I15">
        <v>3240.6099999999988</v>
      </c>
      <c r="J15" t="s">
        <v>49</v>
      </c>
      <c r="K15">
        <v>979</v>
      </c>
    </row>
    <row r="16" spans="1:11" ht="17" thickBot="1" x14ac:dyDescent="0.25">
      <c r="A16">
        <v>36</v>
      </c>
      <c r="B16">
        <v>26.13</v>
      </c>
      <c r="C16">
        <v>0</v>
      </c>
      <c r="F16" s="10" t="s">
        <v>18</v>
      </c>
      <c r="G16" s="10">
        <v>130</v>
      </c>
      <c r="H16" s="10" t="s">
        <v>18</v>
      </c>
      <c r="I16" s="10">
        <v>130</v>
      </c>
      <c r="J16" s="10" t="s">
        <v>18</v>
      </c>
      <c r="K16" s="10">
        <v>130</v>
      </c>
    </row>
    <row r="17" spans="1:11" x14ac:dyDescent="0.2">
      <c r="A17">
        <v>44</v>
      </c>
      <c r="B17">
        <v>22.16</v>
      </c>
      <c r="C17">
        <v>10</v>
      </c>
      <c r="G17">
        <v>1</v>
      </c>
      <c r="I17">
        <v>1</v>
      </c>
      <c r="K17">
        <v>1</v>
      </c>
    </row>
    <row r="18" spans="1:11" x14ac:dyDescent="0.2">
      <c r="A18">
        <v>56</v>
      </c>
      <c r="B18">
        <v>23.17</v>
      </c>
      <c r="C18">
        <v>18</v>
      </c>
    </row>
    <row r="19" spans="1:11" x14ac:dyDescent="0.2">
      <c r="A19">
        <v>42</v>
      </c>
      <c r="B19">
        <v>19.27</v>
      </c>
      <c r="C19">
        <v>7</v>
      </c>
    </row>
    <row r="20" spans="1:11" x14ac:dyDescent="0.2">
      <c r="A20">
        <v>38</v>
      </c>
      <c r="B20">
        <v>23.88</v>
      </c>
      <c r="C20">
        <v>15</v>
      </c>
    </row>
    <row r="21" spans="1:11" x14ac:dyDescent="0.2">
      <c r="A21">
        <v>36</v>
      </c>
      <c r="B21">
        <v>26.03</v>
      </c>
      <c r="C21">
        <v>0</v>
      </c>
    </row>
    <row r="22" spans="1:11" x14ac:dyDescent="0.2">
      <c r="A22">
        <v>46</v>
      </c>
      <c r="B22">
        <v>23.38</v>
      </c>
      <c r="C22">
        <v>20</v>
      </c>
    </row>
    <row r="23" spans="1:11" x14ac:dyDescent="0.2">
      <c r="A23">
        <v>43</v>
      </c>
      <c r="B23">
        <v>22.36</v>
      </c>
      <c r="C23">
        <v>0</v>
      </c>
    </row>
    <row r="24" spans="1:11" x14ac:dyDescent="0.2">
      <c r="A24">
        <v>47</v>
      </c>
      <c r="B24">
        <v>20.13</v>
      </c>
      <c r="C24">
        <v>20</v>
      </c>
    </row>
    <row r="25" spans="1:11" x14ac:dyDescent="0.2">
      <c r="A25">
        <v>47</v>
      </c>
      <c r="B25">
        <v>21.66</v>
      </c>
      <c r="C25">
        <v>15</v>
      </c>
    </row>
    <row r="26" spans="1:11" x14ac:dyDescent="0.2">
      <c r="A26">
        <v>54</v>
      </c>
      <c r="B26">
        <v>19.63</v>
      </c>
      <c r="C26">
        <v>0</v>
      </c>
    </row>
    <row r="27" spans="1:11" x14ac:dyDescent="0.2">
      <c r="A27">
        <v>39</v>
      </c>
      <c r="B27">
        <v>22.35</v>
      </c>
      <c r="C27">
        <v>9</v>
      </c>
    </row>
    <row r="28" spans="1:11" x14ac:dyDescent="0.2">
      <c r="A28">
        <v>54</v>
      </c>
      <c r="B28">
        <v>17.61</v>
      </c>
      <c r="C28">
        <v>9</v>
      </c>
    </row>
    <row r="29" spans="1:11" x14ac:dyDescent="0.2">
      <c r="A29">
        <v>46</v>
      </c>
      <c r="B29">
        <v>19.98</v>
      </c>
      <c r="C29">
        <v>0</v>
      </c>
    </row>
    <row r="30" spans="1:11" x14ac:dyDescent="0.2">
      <c r="A30">
        <v>44</v>
      </c>
      <c r="B30">
        <v>21.16</v>
      </c>
      <c r="C30">
        <v>20</v>
      </c>
    </row>
    <row r="31" spans="1:11" x14ac:dyDescent="0.2">
      <c r="A31">
        <v>39</v>
      </c>
      <c r="B31">
        <v>22.54</v>
      </c>
      <c r="C31">
        <v>20</v>
      </c>
    </row>
    <row r="32" spans="1:11" x14ac:dyDescent="0.2">
      <c r="A32">
        <v>37</v>
      </c>
      <c r="B32">
        <v>28.41</v>
      </c>
      <c r="C32">
        <v>30</v>
      </c>
    </row>
    <row r="33" spans="1:3" x14ac:dyDescent="0.2">
      <c r="A33">
        <v>63</v>
      </c>
      <c r="B33">
        <v>22.15</v>
      </c>
      <c r="C33">
        <v>40</v>
      </c>
    </row>
    <row r="34" spans="1:3" x14ac:dyDescent="0.2">
      <c r="A34">
        <v>46</v>
      </c>
      <c r="B34">
        <v>20.350000000000001</v>
      </c>
      <c r="C34">
        <v>10</v>
      </c>
    </row>
    <row r="35" spans="1:3" x14ac:dyDescent="0.2">
      <c r="A35">
        <v>41</v>
      </c>
      <c r="B35">
        <v>23.54</v>
      </c>
      <c r="C35">
        <v>5</v>
      </c>
    </row>
    <row r="36" spans="1:3" x14ac:dyDescent="0.2">
      <c r="A36">
        <v>39</v>
      </c>
      <c r="B36">
        <v>28.73</v>
      </c>
      <c r="C36">
        <v>3</v>
      </c>
    </row>
    <row r="37" spans="1:3" x14ac:dyDescent="0.2">
      <c r="A37">
        <v>43</v>
      </c>
      <c r="B37">
        <v>26.87</v>
      </c>
      <c r="C37">
        <v>10</v>
      </c>
    </row>
    <row r="38" spans="1:3" x14ac:dyDescent="0.2">
      <c r="A38">
        <v>52</v>
      </c>
      <c r="B38">
        <v>21.48</v>
      </c>
      <c r="C38">
        <v>20</v>
      </c>
    </row>
    <row r="39" spans="1:3" x14ac:dyDescent="0.2">
      <c r="A39">
        <v>38</v>
      </c>
      <c r="B39">
        <v>23.47</v>
      </c>
      <c r="C39">
        <v>20</v>
      </c>
    </row>
    <row r="40" spans="1:3" x14ac:dyDescent="0.2">
      <c r="A40">
        <v>38</v>
      </c>
      <c r="B40">
        <v>30.24</v>
      </c>
      <c r="C40">
        <v>0</v>
      </c>
    </row>
    <row r="41" spans="1:3" x14ac:dyDescent="0.2">
      <c r="A41">
        <v>49</v>
      </c>
      <c r="B41">
        <v>21.42</v>
      </c>
      <c r="C41">
        <v>20</v>
      </c>
    </row>
    <row r="42" spans="1:3" x14ac:dyDescent="0.2">
      <c r="A42">
        <v>37</v>
      </c>
      <c r="B42">
        <v>33.29</v>
      </c>
      <c r="C42">
        <v>0</v>
      </c>
    </row>
    <row r="43" spans="1:3" x14ac:dyDescent="0.2">
      <c r="A43">
        <v>48</v>
      </c>
      <c r="B43">
        <v>31.67</v>
      </c>
      <c r="C43">
        <v>0</v>
      </c>
    </row>
    <row r="44" spans="1:3" x14ac:dyDescent="0.2">
      <c r="A44">
        <v>45</v>
      </c>
      <c r="B44">
        <v>22.02</v>
      </c>
      <c r="C44">
        <v>20</v>
      </c>
    </row>
    <row r="45" spans="1:3" x14ac:dyDescent="0.2">
      <c r="A45">
        <v>42</v>
      </c>
      <c r="B45">
        <v>21.93</v>
      </c>
      <c r="C45">
        <v>15</v>
      </c>
    </row>
    <row r="46" spans="1:3" x14ac:dyDescent="0.2">
      <c r="A46">
        <v>47</v>
      </c>
      <c r="B46">
        <v>20.27</v>
      </c>
      <c r="C46">
        <v>0</v>
      </c>
    </row>
    <row r="47" spans="1:3" x14ac:dyDescent="0.2">
      <c r="A47">
        <v>37</v>
      </c>
      <c r="B47">
        <v>23.09</v>
      </c>
      <c r="C47">
        <v>20</v>
      </c>
    </row>
    <row r="48" spans="1:3" x14ac:dyDescent="0.2">
      <c r="A48">
        <v>63</v>
      </c>
      <c r="B48">
        <v>24.3</v>
      </c>
      <c r="C48">
        <v>0</v>
      </c>
    </row>
    <row r="49" spans="1:3" x14ac:dyDescent="0.2">
      <c r="A49">
        <v>46</v>
      </c>
      <c r="B49">
        <v>28.73</v>
      </c>
      <c r="C49">
        <v>0</v>
      </c>
    </row>
    <row r="50" spans="1:3" x14ac:dyDescent="0.2">
      <c r="A50">
        <v>49</v>
      </c>
      <c r="B50">
        <v>29.07</v>
      </c>
      <c r="C50">
        <v>3</v>
      </c>
    </row>
    <row r="51" spans="1:3" x14ac:dyDescent="0.2">
      <c r="A51">
        <v>41</v>
      </c>
      <c r="B51">
        <v>23.28</v>
      </c>
      <c r="C51">
        <v>1</v>
      </c>
    </row>
    <row r="52" spans="1:3" x14ac:dyDescent="0.2">
      <c r="A52">
        <v>38</v>
      </c>
      <c r="B52">
        <v>23.24</v>
      </c>
      <c r="C52">
        <v>5</v>
      </c>
    </row>
    <row r="53" spans="1:3" x14ac:dyDescent="0.2">
      <c r="A53">
        <v>42</v>
      </c>
      <c r="B53">
        <v>24.56</v>
      </c>
      <c r="C53">
        <v>0</v>
      </c>
    </row>
    <row r="54" spans="1:3" x14ac:dyDescent="0.2">
      <c r="A54">
        <v>41</v>
      </c>
      <c r="B54">
        <v>18.86</v>
      </c>
      <c r="C54">
        <v>30</v>
      </c>
    </row>
    <row r="55" spans="1:3" x14ac:dyDescent="0.2">
      <c r="A55">
        <v>39</v>
      </c>
      <c r="B55">
        <v>29.23</v>
      </c>
      <c r="C55">
        <v>0</v>
      </c>
    </row>
    <row r="56" spans="1:3" x14ac:dyDescent="0.2">
      <c r="A56">
        <v>43</v>
      </c>
      <c r="B56">
        <v>29.89</v>
      </c>
      <c r="C56">
        <v>0</v>
      </c>
    </row>
    <row r="57" spans="1:3" x14ac:dyDescent="0.2">
      <c r="A57">
        <v>40</v>
      </c>
      <c r="B57">
        <v>27.91</v>
      </c>
      <c r="C57">
        <v>0</v>
      </c>
    </row>
    <row r="58" spans="1:3" x14ac:dyDescent="0.2">
      <c r="A58">
        <v>41</v>
      </c>
      <c r="B58">
        <v>31.31</v>
      </c>
      <c r="C58">
        <v>0</v>
      </c>
    </row>
    <row r="59" spans="1:3" x14ac:dyDescent="0.2">
      <c r="A59">
        <v>40</v>
      </c>
      <c r="B59">
        <v>20.68</v>
      </c>
      <c r="C59">
        <v>1</v>
      </c>
    </row>
    <row r="60" spans="1:3" x14ac:dyDescent="0.2">
      <c r="A60">
        <v>46</v>
      </c>
      <c r="B60">
        <v>22.89</v>
      </c>
      <c r="C60">
        <v>5</v>
      </c>
    </row>
    <row r="61" spans="1:3" x14ac:dyDescent="0.2">
      <c r="A61">
        <v>57</v>
      </c>
      <c r="B61">
        <v>18.64</v>
      </c>
      <c r="C61">
        <v>0</v>
      </c>
    </row>
    <row r="62" spans="1:3" x14ac:dyDescent="0.2">
      <c r="A62">
        <v>55</v>
      </c>
      <c r="B62">
        <v>26.27</v>
      </c>
      <c r="C62">
        <v>0</v>
      </c>
    </row>
    <row r="63" spans="1:3" x14ac:dyDescent="0.2">
      <c r="A63">
        <v>58</v>
      </c>
      <c r="B63">
        <v>30.08</v>
      </c>
      <c r="C63">
        <v>20</v>
      </c>
    </row>
    <row r="64" spans="1:3" x14ac:dyDescent="0.2">
      <c r="A64">
        <v>45</v>
      </c>
      <c r="B64">
        <v>23.87</v>
      </c>
      <c r="C64">
        <v>0</v>
      </c>
    </row>
    <row r="65" spans="1:3" x14ac:dyDescent="0.2">
      <c r="A65">
        <v>51</v>
      </c>
      <c r="B65">
        <v>24.16</v>
      </c>
      <c r="C65">
        <v>0</v>
      </c>
    </row>
    <row r="66" spans="1:3" x14ac:dyDescent="0.2">
      <c r="A66">
        <v>57</v>
      </c>
      <c r="B66">
        <v>24.88</v>
      </c>
      <c r="C66">
        <v>3</v>
      </c>
    </row>
    <row r="67" spans="1:3" x14ac:dyDescent="0.2">
      <c r="A67">
        <v>64</v>
      </c>
      <c r="B67">
        <v>22.89</v>
      </c>
      <c r="C67">
        <v>0</v>
      </c>
    </row>
    <row r="68" spans="1:3" x14ac:dyDescent="0.2">
      <c r="A68">
        <v>52</v>
      </c>
      <c r="B68">
        <v>24.29</v>
      </c>
      <c r="C68">
        <v>20</v>
      </c>
    </row>
    <row r="69" spans="1:3" x14ac:dyDescent="0.2">
      <c r="A69">
        <v>47</v>
      </c>
      <c r="B69">
        <v>22.35</v>
      </c>
      <c r="C69">
        <v>20</v>
      </c>
    </row>
    <row r="70" spans="1:3" x14ac:dyDescent="0.2">
      <c r="A70">
        <v>39</v>
      </c>
      <c r="B70">
        <v>30.36</v>
      </c>
      <c r="C70">
        <v>0</v>
      </c>
    </row>
    <row r="71" spans="1:3" x14ac:dyDescent="0.2">
      <c r="A71">
        <v>39</v>
      </c>
      <c r="B71">
        <v>20.56</v>
      </c>
      <c r="C71">
        <v>20</v>
      </c>
    </row>
    <row r="72" spans="1:3" x14ac:dyDescent="0.2">
      <c r="A72">
        <v>50</v>
      </c>
      <c r="B72">
        <v>18.989999999999998</v>
      </c>
      <c r="C72">
        <v>30</v>
      </c>
    </row>
    <row r="73" spans="1:3" x14ac:dyDescent="0.2">
      <c r="A73">
        <v>50</v>
      </c>
      <c r="B73">
        <v>26.39</v>
      </c>
      <c r="C73">
        <v>0</v>
      </c>
    </row>
    <row r="74" spans="1:3" x14ac:dyDescent="0.2">
      <c r="A74">
        <v>47</v>
      </c>
      <c r="B74">
        <v>19.66</v>
      </c>
      <c r="C74">
        <v>20</v>
      </c>
    </row>
    <row r="75" spans="1:3" x14ac:dyDescent="0.2">
      <c r="A75">
        <v>46</v>
      </c>
      <c r="B75">
        <v>23.1</v>
      </c>
      <c r="C75">
        <v>23</v>
      </c>
    </row>
    <row r="76" spans="1:3" x14ac:dyDescent="0.2">
      <c r="A76">
        <v>60</v>
      </c>
      <c r="B76">
        <v>30.36</v>
      </c>
      <c r="C76">
        <v>0</v>
      </c>
    </row>
    <row r="77" spans="1:3" x14ac:dyDescent="0.2">
      <c r="A77">
        <v>43</v>
      </c>
      <c r="B77">
        <v>27.64</v>
      </c>
      <c r="C77">
        <v>0</v>
      </c>
    </row>
    <row r="78" spans="1:3" x14ac:dyDescent="0.2">
      <c r="A78">
        <v>52</v>
      </c>
      <c r="B78">
        <v>25.11</v>
      </c>
      <c r="C78">
        <v>20</v>
      </c>
    </row>
    <row r="79" spans="1:3" x14ac:dyDescent="0.2">
      <c r="A79">
        <v>50</v>
      </c>
      <c r="B79">
        <v>22.91</v>
      </c>
      <c r="C79">
        <v>0</v>
      </c>
    </row>
    <row r="80" spans="1:3" x14ac:dyDescent="0.2">
      <c r="A80">
        <v>58</v>
      </c>
      <c r="B80">
        <v>22.54</v>
      </c>
      <c r="C80">
        <v>20</v>
      </c>
    </row>
    <row r="81" spans="1:3" x14ac:dyDescent="0.2">
      <c r="A81">
        <v>60</v>
      </c>
      <c r="B81">
        <v>27.49</v>
      </c>
      <c r="C81">
        <v>0</v>
      </c>
    </row>
    <row r="82" spans="1:3" x14ac:dyDescent="0.2">
      <c r="A82">
        <v>56</v>
      </c>
      <c r="B82">
        <v>30.78</v>
      </c>
      <c r="C82">
        <v>5</v>
      </c>
    </row>
    <row r="83" spans="1:3" x14ac:dyDescent="0.2">
      <c r="A83">
        <v>44</v>
      </c>
      <c r="B83">
        <v>23.29</v>
      </c>
      <c r="C83">
        <v>15</v>
      </c>
    </row>
    <row r="84" spans="1:3" x14ac:dyDescent="0.2">
      <c r="A84">
        <v>57</v>
      </c>
      <c r="B84">
        <v>26.24</v>
      </c>
      <c r="C84">
        <v>0</v>
      </c>
    </row>
    <row r="85" spans="1:3" x14ac:dyDescent="0.2">
      <c r="A85">
        <v>55</v>
      </c>
      <c r="B85">
        <v>20.56</v>
      </c>
      <c r="C85">
        <v>0</v>
      </c>
    </row>
    <row r="86" spans="1:3" x14ac:dyDescent="0.2">
      <c r="A86">
        <v>49</v>
      </c>
      <c r="B86">
        <v>21.6</v>
      </c>
      <c r="C86">
        <v>1</v>
      </c>
    </row>
    <row r="87" spans="1:3" x14ac:dyDescent="0.2">
      <c r="A87">
        <v>63</v>
      </c>
      <c r="B87">
        <v>33.11</v>
      </c>
      <c r="C87">
        <v>0</v>
      </c>
    </row>
    <row r="88" spans="1:3" x14ac:dyDescent="0.2">
      <c r="A88">
        <v>65</v>
      </c>
      <c r="B88">
        <v>28.38</v>
      </c>
      <c r="C88">
        <v>0</v>
      </c>
    </row>
    <row r="89" spans="1:3" x14ac:dyDescent="0.2">
      <c r="A89">
        <v>49</v>
      </c>
      <c r="B89">
        <v>25.94</v>
      </c>
      <c r="C89">
        <v>0</v>
      </c>
    </row>
    <row r="90" spans="1:3" x14ac:dyDescent="0.2">
      <c r="A90">
        <v>59</v>
      </c>
      <c r="B90">
        <v>34.549999999999997</v>
      </c>
      <c r="C90">
        <v>0</v>
      </c>
    </row>
    <row r="91" spans="1:3" x14ac:dyDescent="0.2">
      <c r="A91">
        <v>50</v>
      </c>
      <c r="B91">
        <v>22.18</v>
      </c>
      <c r="C91">
        <v>20</v>
      </c>
    </row>
    <row r="92" spans="1:3" x14ac:dyDescent="0.2">
      <c r="A92">
        <v>38</v>
      </c>
      <c r="B92">
        <v>21.35</v>
      </c>
      <c r="C92">
        <v>20</v>
      </c>
    </row>
    <row r="93" spans="1:3" x14ac:dyDescent="0.2">
      <c r="A93">
        <v>60</v>
      </c>
      <c r="B93">
        <v>25.23</v>
      </c>
      <c r="C93">
        <v>3</v>
      </c>
    </row>
    <row r="94" spans="1:3" x14ac:dyDescent="0.2">
      <c r="A94">
        <v>53</v>
      </c>
      <c r="B94">
        <v>39.6</v>
      </c>
      <c r="C94">
        <v>0</v>
      </c>
    </row>
    <row r="95" spans="1:3" x14ac:dyDescent="0.2">
      <c r="A95">
        <v>60</v>
      </c>
      <c r="B95">
        <v>32.53</v>
      </c>
      <c r="C95">
        <v>0</v>
      </c>
    </row>
    <row r="96" spans="1:3" x14ac:dyDescent="0.2">
      <c r="A96">
        <v>64</v>
      </c>
      <c r="B96">
        <v>25.81</v>
      </c>
      <c r="C96">
        <v>0</v>
      </c>
    </row>
    <row r="97" spans="1:3" x14ac:dyDescent="0.2">
      <c r="A97">
        <v>64</v>
      </c>
      <c r="B97">
        <v>25.16</v>
      </c>
      <c r="C97">
        <v>9</v>
      </c>
    </row>
    <row r="98" spans="1:3" x14ac:dyDescent="0.2">
      <c r="A98">
        <v>54</v>
      </c>
      <c r="B98">
        <v>23.81</v>
      </c>
      <c r="C98">
        <v>0</v>
      </c>
    </row>
    <row r="99" spans="1:3" x14ac:dyDescent="0.2">
      <c r="A99">
        <v>49</v>
      </c>
      <c r="B99">
        <v>23.1</v>
      </c>
      <c r="C99">
        <v>0</v>
      </c>
    </row>
    <row r="100" spans="1:3" x14ac:dyDescent="0.2">
      <c r="A100">
        <v>62</v>
      </c>
      <c r="B100">
        <v>28.27</v>
      </c>
      <c r="C100">
        <v>0</v>
      </c>
    </row>
    <row r="101" spans="1:3" x14ac:dyDescent="0.2">
      <c r="A101">
        <v>51</v>
      </c>
      <c r="B101">
        <v>27.42</v>
      </c>
      <c r="C101">
        <v>18</v>
      </c>
    </row>
    <row r="102" spans="1:3" x14ac:dyDescent="0.2">
      <c r="A102">
        <v>52</v>
      </c>
      <c r="B102">
        <v>34.17</v>
      </c>
      <c r="C102">
        <v>0</v>
      </c>
    </row>
    <row r="103" spans="1:3" x14ac:dyDescent="0.2">
      <c r="A103">
        <v>52</v>
      </c>
      <c r="B103">
        <v>25.09</v>
      </c>
      <c r="C103">
        <v>0</v>
      </c>
    </row>
    <row r="104" spans="1:3" x14ac:dyDescent="0.2">
      <c r="A104">
        <v>39</v>
      </c>
      <c r="B104">
        <v>24.12</v>
      </c>
      <c r="C104">
        <v>30</v>
      </c>
    </row>
    <row r="105" spans="1:3" x14ac:dyDescent="0.2">
      <c r="A105">
        <v>41</v>
      </c>
      <c r="B105">
        <v>18.21</v>
      </c>
      <c r="C105">
        <v>20</v>
      </c>
    </row>
    <row r="106" spans="1:3" x14ac:dyDescent="0.2">
      <c r="A106">
        <v>61</v>
      </c>
      <c r="B106">
        <v>22.73</v>
      </c>
      <c r="C106">
        <v>5</v>
      </c>
    </row>
    <row r="107" spans="1:3" x14ac:dyDescent="0.2">
      <c r="A107">
        <v>61</v>
      </c>
      <c r="B107">
        <v>28.58</v>
      </c>
      <c r="C107">
        <v>30</v>
      </c>
    </row>
    <row r="108" spans="1:3" x14ac:dyDescent="0.2">
      <c r="A108">
        <v>59</v>
      </c>
      <c r="B108">
        <v>20.77</v>
      </c>
      <c r="C108">
        <v>0</v>
      </c>
    </row>
    <row r="109" spans="1:3" x14ac:dyDescent="0.2">
      <c r="A109">
        <v>56</v>
      </c>
      <c r="B109">
        <v>25.68</v>
      </c>
      <c r="C109">
        <v>1</v>
      </c>
    </row>
    <row r="110" spans="1:3" x14ac:dyDescent="0.2">
      <c r="A110">
        <v>41</v>
      </c>
      <c r="B110">
        <v>33.799999999999997</v>
      </c>
      <c r="C110">
        <v>20</v>
      </c>
    </row>
    <row r="111" spans="1:3" x14ac:dyDescent="0.2">
      <c r="A111">
        <v>45</v>
      </c>
      <c r="B111">
        <v>25.92</v>
      </c>
      <c r="C111">
        <v>0</v>
      </c>
    </row>
    <row r="112" spans="1:3" x14ac:dyDescent="0.2">
      <c r="A112">
        <v>42</v>
      </c>
      <c r="B112">
        <v>28.93</v>
      </c>
      <c r="C112">
        <v>1</v>
      </c>
    </row>
    <row r="113" spans="1:3" x14ac:dyDescent="0.2">
      <c r="A113">
        <v>63</v>
      </c>
      <c r="B113">
        <v>28.6</v>
      </c>
      <c r="C113">
        <v>0</v>
      </c>
    </row>
    <row r="114" spans="1:3" x14ac:dyDescent="0.2">
      <c r="A114">
        <v>44</v>
      </c>
      <c r="B114">
        <v>24.04</v>
      </c>
      <c r="C114">
        <v>0</v>
      </c>
    </row>
    <row r="115" spans="1:3" x14ac:dyDescent="0.2">
      <c r="A115">
        <v>63</v>
      </c>
      <c r="B115">
        <v>27.1</v>
      </c>
      <c r="C115">
        <v>3</v>
      </c>
    </row>
    <row r="116" spans="1:3" x14ac:dyDescent="0.2">
      <c r="A116">
        <v>67</v>
      </c>
      <c r="B116">
        <v>24.25</v>
      </c>
      <c r="C116">
        <v>0</v>
      </c>
    </row>
    <row r="117" spans="1:3" x14ac:dyDescent="0.2">
      <c r="A117">
        <v>40</v>
      </c>
      <c r="B117">
        <v>25.45</v>
      </c>
      <c r="C117">
        <v>20</v>
      </c>
    </row>
    <row r="118" spans="1:3" x14ac:dyDescent="0.2">
      <c r="A118">
        <v>51</v>
      </c>
      <c r="B118">
        <v>23.63</v>
      </c>
      <c r="C118">
        <v>3</v>
      </c>
    </row>
    <row r="119" spans="1:3" x14ac:dyDescent="0.2">
      <c r="A119">
        <v>54</v>
      </c>
      <c r="B119">
        <v>26.89</v>
      </c>
      <c r="C119">
        <v>0</v>
      </c>
    </row>
    <row r="120" spans="1:3" x14ac:dyDescent="0.2">
      <c r="A120">
        <v>63</v>
      </c>
      <c r="B120">
        <v>29.35</v>
      </c>
      <c r="C120">
        <v>0</v>
      </c>
    </row>
    <row r="121" spans="1:3" x14ac:dyDescent="0.2">
      <c r="A121">
        <v>63</v>
      </c>
      <c r="B121">
        <v>23.62</v>
      </c>
      <c r="C121">
        <v>0</v>
      </c>
    </row>
    <row r="122" spans="1:3" x14ac:dyDescent="0.2">
      <c r="A122">
        <v>65</v>
      </c>
      <c r="B122">
        <v>30.47</v>
      </c>
      <c r="C122">
        <v>0</v>
      </c>
    </row>
    <row r="123" spans="1:3" x14ac:dyDescent="0.2">
      <c r="A123">
        <v>43</v>
      </c>
      <c r="B123">
        <v>30.3</v>
      </c>
      <c r="C123">
        <v>0</v>
      </c>
    </row>
    <row r="124" spans="1:3" x14ac:dyDescent="0.2">
      <c r="A124">
        <v>61</v>
      </c>
      <c r="B124">
        <v>32.799999999999997</v>
      </c>
      <c r="C124">
        <v>0</v>
      </c>
    </row>
    <row r="125" spans="1:3" x14ac:dyDescent="0.2">
      <c r="A125">
        <v>60</v>
      </c>
      <c r="B125">
        <v>25.45</v>
      </c>
      <c r="C125">
        <v>15</v>
      </c>
    </row>
    <row r="126" spans="1:3" x14ac:dyDescent="0.2">
      <c r="A126">
        <v>52</v>
      </c>
      <c r="B126">
        <v>27.01</v>
      </c>
      <c r="C126">
        <v>3</v>
      </c>
    </row>
    <row r="127" spans="1:3" x14ac:dyDescent="0.2">
      <c r="A127">
        <v>66</v>
      </c>
      <c r="B127">
        <v>20.49</v>
      </c>
      <c r="C127">
        <v>15</v>
      </c>
    </row>
    <row r="128" spans="1:3" x14ac:dyDescent="0.2">
      <c r="A128">
        <v>62</v>
      </c>
      <c r="B128">
        <v>29.64</v>
      </c>
      <c r="C128">
        <v>0</v>
      </c>
    </row>
    <row r="129" spans="1:3" x14ac:dyDescent="0.2">
      <c r="A129">
        <v>62</v>
      </c>
      <c r="B129">
        <v>32.19</v>
      </c>
      <c r="C129">
        <v>0</v>
      </c>
    </row>
    <row r="130" spans="1:3" x14ac:dyDescent="0.2">
      <c r="A130">
        <v>53</v>
      </c>
      <c r="B130">
        <v>21.51</v>
      </c>
      <c r="C130">
        <v>0</v>
      </c>
    </row>
    <row r="131" spans="1:3" x14ac:dyDescent="0.2">
      <c r="A131">
        <v>60</v>
      </c>
      <c r="B131">
        <v>24.22</v>
      </c>
      <c r="C13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topLeftCell="A12" zoomScale="75" workbookViewId="0">
      <selection activeCell="N23" sqref="N23:O23"/>
    </sheetView>
  </sheetViews>
  <sheetFormatPr baseColWidth="10" defaultRowHeight="16" x14ac:dyDescent="0.2"/>
  <cols>
    <col min="1" max="1" width="12.33203125" customWidth="1"/>
    <col min="2" max="2" width="16.83203125" customWidth="1"/>
    <col min="3" max="3" width="19.6640625" bestFit="1" customWidth="1"/>
    <col min="4" max="4" width="24.33203125" bestFit="1" customWidth="1"/>
    <col min="5" max="5" width="13.6640625" bestFit="1" customWidth="1"/>
    <col min="6" max="6" width="13.33203125" bestFit="1" customWidth="1"/>
    <col min="7" max="7" width="13.6640625" bestFit="1" customWidth="1"/>
    <col min="8" max="8" width="13.33203125" bestFit="1" customWidth="1"/>
    <col min="9" max="9" width="13.6640625" bestFit="1" customWidth="1"/>
    <col min="10" max="10" width="15.83203125" bestFit="1" customWidth="1"/>
    <col min="11" max="11" width="13.6640625" bestFit="1" customWidth="1"/>
    <col min="12" max="12" width="16.6640625" bestFit="1" customWidth="1"/>
    <col min="13" max="13" width="13.6640625" bestFit="1" customWidth="1"/>
    <col min="14" max="14" width="13.33203125" bestFit="1" customWidth="1"/>
    <col min="15" max="15" width="13.6640625" bestFit="1" customWidth="1"/>
    <col min="16" max="16" width="18" bestFit="1" customWidth="1"/>
    <col min="17" max="17" width="18.1640625" bestFit="1" customWidth="1"/>
    <col min="18" max="18" width="6.1640625" bestFit="1" customWidth="1"/>
    <col min="21" max="21" width="17.5" bestFit="1" customWidth="1"/>
    <col min="22" max="27" width="6.1640625" bestFit="1" customWidth="1"/>
    <col min="28" max="28" width="7.1640625" bestFit="1" customWidth="1"/>
    <col min="29" max="29" width="6.1640625" bestFit="1" customWidth="1"/>
    <col min="30" max="30" width="5.1640625" bestFit="1" customWidth="1"/>
    <col min="31" max="31" width="7.1640625" bestFit="1" customWidth="1"/>
    <col min="32" max="35" width="6.1640625" bestFit="1" customWidth="1"/>
    <col min="36" max="36" width="10.5" bestFit="1" customWidth="1"/>
  </cols>
  <sheetData>
    <row r="1" spans="1:13" x14ac:dyDescent="0.2">
      <c r="A1" s="15" t="s">
        <v>3</v>
      </c>
      <c r="B1" t="s">
        <v>98</v>
      </c>
      <c r="J1" s="15" t="s">
        <v>98</v>
      </c>
      <c r="K1" t="s">
        <v>152</v>
      </c>
      <c r="L1" t="s">
        <v>158</v>
      </c>
      <c r="M1" s="28"/>
    </row>
    <row r="2" spans="1:13" x14ac:dyDescent="0.2">
      <c r="A2" t="s">
        <v>91</v>
      </c>
      <c r="B2">
        <v>26.138961038961032</v>
      </c>
      <c r="J2" s="16" t="s">
        <v>153</v>
      </c>
      <c r="K2">
        <v>0</v>
      </c>
      <c r="L2">
        <v>5</v>
      </c>
    </row>
    <row r="3" spans="1:13" x14ac:dyDescent="0.2">
      <c r="A3" t="s">
        <v>92</v>
      </c>
      <c r="B3">
        <v>23.103999999999999</v>
      </c>
      <c r="J3" s="16" t="s">
        <v>95</v>
      </c>
      <c r="K3">
        <v>11</v>
      </c>
      <c r="L3">
        <v>29</v>
      </c>
    </row>
    <row r="4" spans="1:13" x14ac:dyDescent="0.2">
      <c r="A4" t="s">
        <v>93</v>
      </c>
      <c r="B4">
        <v>23.126666666666669</v>
      </c>
      <c r="J4" s="16" t="s">
        <v>154</v>
      </c>
      <c r="K4">
        <v>14</v>
      </c>
      <c r="L4">
        <v>29</v>
      </c>
    </row>
    <row r="5" spans="1:13" x14ac:dyDescent="0.2">
      <c r="A5" t="s">
        <v>94</v>
      </c>
      <c r="B5">
        <v>23.411249999999995</v>
      </c>
      <c r="J5" s="16" t="s">
        <v>155</v>
      </c>
      <c r="K5">
        <v>8</v>
      </c>
      <c r="L5">
        <v>20</v>
      </c>
    </row>
    <row r="6" spans="1:13" x14ac:dyDescent="0.2">
      <c r="A6" t="s">
        <v>95</v>
      </c>
      <c r="B6">
        <v>23.052916666666675</v>
      </c>
      <c r="J6" s="16" t="s">
        <v>156</v>
      </c>
      <c r="K6">
        <v>5</v>
      </c>
      <c r="L6">
        <v>8</v>
      </c>
    </row>
    <row r="7" spans="1:13" x14ac:dyDescent="0.2">
      <c r="A7" t="s">
        <v>96</v>
      </c>
      <c r="B7">
        <v>23.539999999999996</v>
      </c>
      <c r="J7" s="16" t="s">
        <v>157</v>
      </c>
      <c r="K7">
        <v>1</v>
      </c>
      <c r="L7">
        <v>1</v>
      </c>
    </row>
    <row r="8" spans="1:13" x14ac:dyDescent="0.2">
      <c r="A8" t="s">
        <v>97</v>
      </c>
      <c r="B8">
        <v>22.15</v>
      </c>
      <c r="J8" s="16" t="s">
        <v>81</v>
      </c>
      <c r="K8">
        <v>39</v>
      </c>
      <c r="L8">
        <v>92</v>
      </c>
    </row>
    <row r="9" spans="1:13" x14ac:dyDescent="0.2">
      <c r="A9" t="s">
        <v>81</v>
      </c>
      <c r="B9">
        <v>24.927769230769211</v>
      </c>
      <c r="M9" s="28"/>
    </row>
    <row r="17" spans="1:3" x14ac:dyDescent="0.2">
      <c r="A17" s="15" t="s">
        <v>3</v>
      </c>
      <c r="B17" t="s">
        <v>99</v>
      </c>
      <c r="C17" t="s">
        <v>100</v>
      </c>
    </row>
    <row r="18" spans="1:3" x14ac:dyDescent="0.2">
      <c r="A18" t="s">
        <v>91</v>
      </c>
      <c r="B18">
        <v>0.36363636363636365</v>
      </c>
      <c r="C18">
        <v>0.79220779220779225</v>
      </c>
    </row>
    <row r="19" spans="1:3" x14ac:dyDescent="0.2">
      <c r="A19" t="s">
        <v>92</v>
      </c>
      <c r="B19">
        <v>0.2</v>
      </c>
      <c r="C19">
        <v>0.5</v>
      </c>
    </row>
    <row r="20" spans="1:3" x14ac:dyDescent="0.2">
      <c r="A20" t="s">
        <v>93</v>
      </c>
      <c r="B20">
        <v>0</v>
      </c>
      <c r="C20">
        <v>0</v>
      </c>
    </row>
    <row r="21" spans="1:3" x14ac:dyDescent="0.2">
      <c r="A21" t="s">
        <v>94</v>
      </c>
      <c r="B21">
        <v>0.375</v>
      </c>
      <c r="C21">
        <v>0.625</v>
      </c>
    </row>
    <row r="22" spans="1:3" x14ac:dyDescent="0.2">
      <c r="A22" t="s">
        <v>95</v>
      </c>
      <c r="B22">
        <v>0.16666666666666666</v>
      </c>
      <c r="C22">
        <v>0.70833333333333337</v>
      </c>
    </row>
    <row r="23" spans="1:3" x14ac:dyDescent="0.2">
      <c r="A23" t="s">
        <v>96</v>
      </c>
      <c r="B23">
        <v>0.2857142857142857</v>
      </c>
      <c r="C23">
        <v>0.5714285714285714</v>
      </c>
    </row>
    <row r="24" spans="1:3" x14ac:dyDescent="0.2">
      <c r="A24" t="s">
        <v>97</v>
      </c>
      <c r="B24">
        <v>0</v>
      </c>
      <c r="C24">
        <v>0</v>
      </c>
    </row>
    <row r="25" spans="1:3" x14ac:dyDescent="0.2">
      <c r="A25" t="s">
        <v>81</v>
      </c>
      <c r="B25">
        <v>0.3</v>
      </c>
      <c r="C25">
        <v>0.70769230769230773</v>
      </c>
    </row>
    <row r="33" spans="1:17" x14ac:dyDescent="0.2">
      <c r="B33" s="15" t="s">
        <v>104</v>
      </c>
    </row>
    <row r="34" spans="1:17" x14ac:dyDescent="0.2">
      <c r="B34" t="s">
        <v>91</v>
      </c>
      <c r="D34" t="s">
        <v>92</v>
      </c>
      <c r="F34" t="s">
        <v>93</v>
      </c>
      <c r="H34" t="s">
        <v>94</v>
      </c>
      <c r="J34" t="s">
        <v>95</v>
      </c>
      <c r="L34" t="s">
        <v>96</v>
      </c>
      <c r="N34" t="s">
        <v>97</v>
      </c>
      <c r="P34" t="s">
        <v>101</v>
      </c>
      <c r="Q34" t="s">
        <v>102</v>
      </c>
    </row>
    <row r="35" spans="1:17" x14ac:dyDescent="0.2">
      <c r="A35" s="15" t="s">
        <v>103</v>
      </c>
      <c r="B35" t="s">
        <v>98</v>
      </c>
      <c r="C35" t="s">
        <v>99</v>
      </c>
      <c r="D35" t="s">
        <v>98</v>
      </c>
      <c r="E35" t="s">
        <v>99</v>
      </c>
      <c r="F35" t="s">
        <v>98</v>
      </c>
      <c r="G35" t="s">
        <v>99</v>
      </c>
      <c r="H35" t="s">
        <v>98</v>
      </c>
      <c r="I35" t="s">
        <v>99</v>
      </c>
      <c r="J35" t="s">
        <v>98</v>
      </c>
      <c r="K35" t="s">
        <v>99</v>
      </c>
      <c r="L35" t="s">
        <v>98</v>
      </c>
      <c r="M35" t="s">
        <v>99</v>
      </c>
      <c r="N35" t="s">
        <v>98</v>
      </c>
      <c r="O35" t="s">
        <v>99</v>
      </c>
    </row>
    <row r="36" spans="1:17" x14ac:dyDescent="0.2">
      <c r="A36" s="16" t="s">
        <v>82</v>
      </c>
      <c r="B36">
        <v>25.18</v>
      </c>
      <c r="C36">
        <v>0</v>
      </c>
      <c r="J36">
        <v>23.09</v>
      </c>
      <c r="K36">
        <v>0</v>
      </c>
      <c r="L36">
        <v>28.41</v>
      </c>
      <c r="M36">
        <v>0</v>
      </c>
      <c r="P36">
        <v>25.342857142857145</v>
      </c>
      <c r="Q36">
        <v>0</v>
      </c>
    </row>
    <row r="37" spans="1:17" x14ac:dyDescent="0.2">
      <c r="A37" s="16" t="s">
        <v>83</v>
      </c>
      <c r="B37">
        <v>25.405833333333334</v>
      </c>
      <c r="C37">
        <v>0.16666666666666666</v>
      </c>
      <c r="D37">
        <v>23.15</v>
      </c>
      <c r="E37">
        <v>0</v>
      </c>
      <c r="H37">
        <v>23.88</v>
      </c>
      <c r="I37">
        <v>0</v>
      </c>
      <c r="J37">
        <v>23.625714285714285</v>
      </c>
      <c r="K37">
        <v>0.2857142857142857</v>
      </c>
      <c r="L37">
        <v>21.490000000000002</v>
      </c>
      <c r="M37">
        <v>0.5</v>
      </c>
      <c r="P37">
        <v>24.219615384615391</v>
      </c>
      <c r="Q37">
        <v>0.19230769230769232</v>
      </c>
    </row>
    <row r="38" spans="1:17" x14ac:dyDescent="0.2">
      <c r="A38" s="16" t="s">
        <v>84</v>
      </c>
      <c r="B38">
        <v>26.39</v>
      </c>
      <c r="C38">
        <v>0.33333333333333331</v>
      </c>
      <c r="D38">
        <v>19.27</v>
      </c>
      <c r="E38">
        <v>0</v>
      </c>
      <c r="F38">
        <v>24.515000000000001</v>
      </c>
      <c r="G38">
        <v>0</v>
      </c>
      <c r="H38">
        <v>22.61</v>
      </c>
      <c r="I38">
        <v>0</v>
      </c>
      <c r="J38">
        <v>21.62</v>
      </c>
      <c r="K38">
        <v>0</v>
      </c>
      <c r="L38">
        <v>22.91</v>
      </c>
      <c r="M38">
        <v>0</v>
      </c>
      <c r="P38">
        <v>24.30052631578948</v>
      </c>
      <c r="Q38">
        <v>0.15789473684210525</v>
      </c>
    </row>
    <row r="39" spans="1:17" x14ac:dyDescent="0.2">
      <c r="A39" s="16" t="s">
        <v>85</v>
      </c>
      <c r="B39">
        <v>24.56</v>
      </c>
      <c r="C39">
        <v>0.33333333333333331</v>
      </c>
      <c r="D39">
        <v>22.89</v>
      </c>
      <c r="E39">
        <v>0</v>
      </c>
      <c r="F39">
        <v>20.350000000000001</v>
      </c>
      <c r="G39">
        <v>0</v>
      </c>
      <c r="H39">
        <v>21.66</v>
      </c>
      <c r="I39">
        <v>0</v>
      </c>
      <c r="J39">
        <v>21.673333333333332</v>
      </c>
      <c r="K39">
        <v>0</v>
      </c>
      <c r="P39">
        <v>23.110000000000007</v>
      </c>
      <c r="Q39">
        <v>0.16666666666666666</v>
      </c>
    </row>
    <row r="40" spans="1:17" x14ac:dyDescent="0.2">
      <c r="A40" s="16" t="s">
        <v>86</v>
      </c>
      <c r="B40">
        <v>26.798000000000002</v>
      </c>
      <c r="C40">
        <v>0.4</v>
      </c>
      <c r="H40">
        <v>27.42</v>
      </c>
      <c r="I40">
        <v>1</v>
      </c>
      <c r="J40">
        <v>23.265000000000001</v>
      </c>
      <c r="K40">
        <v>0.25</v>
      </c>
      <c r="L40">
        <v>18.989999999999998</v>
      </c>
      <c r="M40">
        <v>0</v>
      </c>
      <c r="P40">
        <v>25.465625000000006</v>
      </c>
      <c r="Q40">
        <v>0.375</v>
      </c>
    </row>
    <row r="41" spans="1:17" x14ac:dyDescent="0.2">
      <c r="A41" s="16" t="s">
        <v>87</v>
      </c>
      <c r="B41">
        <v>23.71</v>
      </c>
      <c r="C41">
        <v>0.3</v>
      </c>
      <c r="D41">
        <v>24.195</v>
      </c>
      <c r="E41">
        <v>0</v>
      </c>
      <c r="H41">
        <v>23.17</v>
      </c>
      <c r="I41">
        <v>0</v>
      </c>
      <c r="P41">
        <v>23.743076923076924</v>
      </c>
      <c r="Q41">
        <v>0.23076923076923078</v>
      </c>
    </row>
    <row r="42" spans="1:17" x14ac:dyDescent="0.2">
      <c r="A42" s="16" t="s">
        <v>88</v>
      </c>
      <c r="B42">
        <v>28.79</v>
      </c>
      <c r="C42">
        <v>0.625</v>
      </c>
      <c r="D42">
        <v>22.73</v>
      </c>
      <c r="E42">
        <v>1</v>
      </c>
      <c r="H42">
        <v>25.45</v>
      </c>
      <c r="I42">
        <v>1</v>
      </c>
      <c r="J42">
        <v>25.613333333333333</v>
      </c>
      <c r="K42">
        <v>0.33333333333333331</v>
      </c>
      <c r="L42">
        <v>28.58</v>
      </c>
      <c r="M42">
        <v>1</v>
      </c>
      <c r="P42">
        <v>27.422857142857143</v>
      </c>
      <c r="Q42">
        <v>0.6428571428571429</v>
      </c>
    </row>
    <row r="43" spans="1:17" x14ac:dyDescent="0.2">
      <c r="A43" s="16" t="s">
        <v>89</v>
      </c>
      <c r="B43">
        <v>27.979230769230767</v>
      </c>
      <c r="C43">
        <v>0.53846153846153844</v>
      </c>
      <c r="D43">
        <v>25.16</v>
      </c>
      <c r="E43">
        <v>1</v>
      </c>
      <c r="N43">
        <v>22.15</v>
      </c>
      <c r="O43">
        <v>0</v>
      </c>
      <c r="P43">
        <v>27.402666666666665</v>
      </c>
      <c r="Q43">
        <v>0.53333333333333333</v>
      </c>
    </row>
    <row r="44" spans="1:17" x14ac:dyDescent="0.2">
      <c r="A44" s="16" t="s">
        <v>90</v>
      </c>
      <c r="B44">
        <v>24.25</v>
      </c>
      <c r="C44">
        <v>1</v>
      </c>
      <c r="H44">
        <v>20.49</v>
      </c>
      <c r="I44">
        <v>1</v>
      </c>
      <c r="P44">
        <v>22.369999999999997</v>
      </c>
      <c r="Q44">
        <v>1</v>
      </c>
    </row>
    <row r="45" spans="1:17" x14ac:dyDescent="0.2">
      <c r="A45" s="16" t="s">
        <v>81</v>
      </c>
      <c r="B45">
        <v>26.138961038961035</v>
      </c>
      <c r="C45">
        <v>0.36363636363636365</v>
      </c>
      <c r="D45">
        <v>23.103999999999999</v>
      </c>
      <c r="E45">
        <v>0.2</v>
      </c>
      <c r="F45">
        <v>23.126666666666665</v>
      </c>
      <c r="G45">
        <v>0</v>
      </c>
      <c r="H45">
        <v>23.411249999999999</v>
      </c>
      <c r="I45">
        <v>0.375</v>
      </c>
      <c r="J45">
        <v>23.052916666666672</v>
      </c>
      <c r="K45">
        <v>0.16666666666666666</v>
      </c>
      <c r="L45">
        <v>23.540000000000003</v>
      </c>
      <c r="M45">
        <v>0.2857142857142857</v>
      </c>
      <c r="N45">
        <v>22.15</v>
      </c>
      <c r="O45">
        <v>0</v>
      </c>
      <c r="P45">
        <v>24.927769230769233</v>
      </c>
      <c r="Q45">
        <v>0.3</v>
      </c>
    </row>
  </sheetData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60BF-D082-9346-8572-61DB2BBDEEED}">
  <dimension ref="A1:L93"/>
  <sheetViews>
    <sheetView zoomScale="93" zoomScaleNormal="93" workbookViewId="0">
      <selection activeCell="Q22" sqref="Q22"/>
    </sheetView>
  </sheetViews>
  <sheetFormatPr baseColWidth="10" defaultRowHeight="16" x14ac:dyDescent="0.2"/>
  <cols>
    <col min="11" max="11" width="14.5" bestFit="1" customWidth="1"/>
    <col min="12" max="12" width="15" bestFit="1" customWidth="1"/>
    <col min="20" max="20" width="14.5" bestFit="1" customWidth="1"/>
    <col min="21" max="21" width="15" bestFit="1" customWidth="1"/>
  </cols>
  <sheetData>
    <row r="1" spans="1:12" x14ac:dyDescent="0.2">
      <c r="A1" s="9" t="s">
        <v>147</v>
      </c>
      <c r="B1" s="9" t="s">
        <v>165</v>
      </c>
      <c r="K1" t="s">
        <v>164</v>
      </c>
      <c r="L1" t="s">
        <v>163</v>
      </c>
    </row>
    <row r="2" spans="1:12" x14ac:dyDescent="0.2">
      <c r="A2" s="31">
        <v>0</v>
      </c>
      <c r="B2" s="30">
        <v>30</v>
      </c>
      <c r="K2" s="17">
        <v>20.68</v>
      </c>
      <c r="L2" s="18">
        <v>30.24</v>
      </c>
    </row>
    <row r="3" spans="1:12" x14ac:dyDescent="0.2">
      <c r="A3" s="31">
        <v>20</v>
      </c>
      <c r="B3" s="30">
        <v>0</v>
      </c>
      <c r="K3" s="17">
        <v>24.23</v>
      </c>
      <c r="L3" s="18">
        <v>21.42</v>
      </c>
    </row>
    <row r="4" spans="1:12" x14ac:dyDescent="0.2">
      <c r="A4" s="31">
        <v>30</v>
      </c>
      <c r="B4" s="30">
        <v>0</v>
      </c>
      <c r="K4" s="17">
        <v>19.64</v>
      </c>
      <c r="L4" s="18">
        <v>33.29</v>
      </c>
    </row>
    <row r="5" spans="1:12" x14ac:dyDescent="0.2">
      <c r="A5" s="31">
        <v>0</v>
      </c>
      <c r="B5" s="30">
        <v>0</v>
      </c>
      <c r="K5" s="17">
        <v>21.68</v>
      </c>
      <c r="L5" s="18">
        <v>31.67</v>
      </c>
    </row>
    <row r="6" spans="1:12" x14ac:dyDescent="0.2">
      <c r="A6" s="31">
        <v>0</v>
      </c>
      <c r="B6" s="30">
        <v>5</v>
      </c>
      <c r="K6" s="17">
        <v>24.5</v>
      </c>
      <c r="L6" s="18">
        <v>22.02</v>
      </c>
    </row>
    <row r="7" spans="1:12" x14ac:dyDescent="0.2">
      <c r="A7" s="31">
        <v>10</v>
      </c>
      <c r="B7" s="30">
        <v>0</v>
      </c>
      <c r="K7" s="17">
        <v>23.65</v>
      </c>
      <c r="L7" s="18">
        <v>21.93</v>
      </c>
    </row>
    <row r="8" spans="1:12" x14ac:dyDescent="0.2">
      <c r="A8" s="31">
        <v>20</v>
      </c>
      <c r="B8" s="30">
        <v>0</v>
      </c>
      <c r="K8" s="17">
        <v>23.47</v>
      </c>
      <c r="L8" s="18">
        <v>20.27</v>
      </c>
    </row>
    <row r="9" spans="1:12" x14ac:dyDescent="0.2">
      <c r="A9" s="31">
        <v>20</v>
      </c>
      <c r="B9" s="30">
        <v>0</v>
      </c>
      <c r="K9" s="17">
        <v>20.81</v>
      </c>
      <c r="L9" s="18">
        <v>23.09</v>
      </c>
    </row>
    <row r="10" spans="1:12" x14ac:dyDescent="0.2">
      <c r="A10" s="31">
        <v>9</v>
      </c>
      <c r="B10" s="30">
        <v>0</v>
      </c>
      <c r="K10" s="17">
        <v>21.59</v>
      </c>
      <c r="L10" s="18">
        <v>24.3</v>
      </c>
    </row>
    <row r="11" spans="1:12" x14ac:dyDescent="0.2">
      <c r="A11" s="31">
        <v>9</v>
      </c>
      <c r="B11" s="30">
        <v>0</v>
      </c>
      <c r="K11" s="17">
        <v>20.99</v>
      </c>
      <c r="L11" s="18">
        <v>28.73</v>
      </c>
    </row>
    <row r="12" spans="1:12" x14ac:dyDescent="0.2">
      <c r="A12" s="31">
        <v>20</v>
      </c>
      <c r="B12" s="30">
        <v>18</v>
      </c>
      <c r="K12" s="17">
        <v>23.51</v>
      </c>
      <c r="L12" s="18">
        <v>29.07</v>
      </c>
    </row>
    <row r="13" spans="1:12" x14ac:dyDescent="0.2">
      <c r="A13" s="31">
        <v>20</v>
      </c>
      <c r="B13" s="30">
        <v>7</v>
      </c>
      <c r="K13" s="17">
        <v>21.8</v>
      </c>
      <c r="L13" s="18">
        <v>23.28</v>
      </c>
    </row>
    <row r="14" spans="1:12" x14ac:dyDescent="0.2">
      <c r="A14" s="31">
        <v>40</v>
      </c>
      <c r="B14" s="30">
        <v>15</v>
      </c>
      <c r="K14" s="17">
        <v>26.59</v>
      </c>
      <c r="L14" s="18">
        <v>23.24</v>
      </c>
    </row>
    <row r="15" spans="1:12" x14ac:dyDescent="0.2">
      <c r="A15" s="31">
        <v>10</v>
      </c>
      <c r="B15" s="30">
        <v>0</v>
      </c>
      <c r="K15" s="17">
        <v>16.690000000000001</v>
      </c>
      <c r="L15" s="18">
        <v>24.56</v>
      </c>
    </row>
    <row r="16" spans="1:12" x14ac:dyDescent="0.2">
      <c r="A16" s="31">
        <v>10</v>
      </c>
      <c r="B16" s="30">
        <v>0</v>
      </c>
      <c r="K16" s="17">
        <v>26.13</v>
      </c>
      <c r="L16" s="18">
        <v>18.86</v>
      </c>
    </row>
    <row r="17" spans="1:12" x14ac:dyDescent="0.2">
      <c r="A17" s="31">
        <v>0</v>
      </c>
      <c r="B17" s="30">
        <v>15</v>
      </c>
      <c r="K17" s="17">
        <v>22.16</v>
      </c>
      <c r="L17" s="18">
        <v>29.23</v>
      </c>
    </row>
    <row r="18" spans="1:12" x14ac:dyDescent="0.2">
      <c r="A18" s="31">
        <v>0</v>
      </c>
      <c r="B18" s="30">
        <v>0</v>
      </c>
      <c r="K18" s="17">
        <v>23.17</v>
      </c>
      <c r="L18" s="18">
        <v>29.89</v>
      </c>
    </row>
    <row r="19" spans="1:12" x14ac:dyDescent="0.2">
      <c r="A19" s="31">
        <v>1</v>
      </c>
      <c r="B19" s="30">
        <v>0</v>
      </c>
      <c r="K19" s="17">
        <v>19.27</v>
      </c>
      <c r="L19" s="18">
        <v>27.91</v>
      </c>
    </row>
    <row r="20" spans="1:12" x14ac:dyDescent="0.2">
      <c r="A20" s="31">
        <v>5</v>
      </c>
      <c r="B20" s="30">
        <v>30</v>
      </c>
      <c r="K20" s="17">
        <v>23.88</v>
      </c>
      <c r="L20" s="18">
        <v>31.31</v>
      </c>
    </row>
    <row r="21" spans="1:12" x14ac:dyDescent="0.2">
      <c r="A21" s="31">
        <v>0</v>
      </c>
      <c r="B21" s="30">
        <v>5</v>
      </c>
      <c r="K21" s="17">
        <v>26.03</v>
      </c>
      <c r="L21" s="18">
        <v>20.68</v>
      </c>
    </row>
    <row r="22" spans="1:12" x14ac:dyDescent="0.2">
      <c r="A22" s="31">
        <v>0</v>
      </c>
      <c r="B22" s="30">
        <v>3</v>
      </c>
      <c r="K22" s="17">
        <v>23.38</v>
      </c>
      <c r="L22" s="18">
        <v>22.89</v>
      </c>
    </row>
    <row r="23" spans="1:12" x14ac:dyDescent="0.2">
      <c r="A23" s="31">
        <v>3</v>
      </c>
      <c r="B23" s="30">
        <v>20</v>
      </c>
      <c r="K23" s="17">
        <v>22.36</v>
      </c>
      <c r="L23" s="18">
        <v>18.64</v>
      </c>
    </row>
    <row r="24" spans="1:12" x14ac:dyDescent="0.2">
      <c r="A24" s="31">
        <v>20</v>
      </c>
      <c r="B24" s="30">
        <v>20</v>
      </c>
      <c r="K24" s="17">
        <v>20.13</v>
      </c>
      <c r="L24" s="18">
        <v>26.27</v>
      </c>
    </row>
    <row r="25" spans="1:12" x14ac:dyDescent="0.2">
      <c r="A25" s="31">
        <v>23</v>
      </c>
      <c r="B25" s="30">
        <v>0</v>
      </c>
      <c r="K25" s="17">
        <v>21.66</v>
      </c>
      <c r="L25" s="18">
        <v>30.08</v>
      </c>
    </row>
    <row r="26" spans="1:12" x14ac:dyDescent="0.2">
      <c r="A26" s="31">
        <v>0</v>
      </c>
      <c r="B26" s="30">
        <v>20</v>
      </c>
      <c r="K26" s="17">
        <v>19.63</v>
      </c>
      <c r="L26" s="18">
        <v>23.87</v>
      </c>
    </row>
    <row r="27" spans="1:12" x14ac:dyDescent="0.2">
      <c r="A27" s="31">
        <v>0</v>
      </c>
      <c r="B27" s="30">
        <v>0</v>
      </c>
      <c r="K27" s="17">
        <v>22.35</v>
      </c>
      <c r="L27" s="18">
        <v>24.16</v>
      </c>
    </row>
    <row r="28" spans="1:12" x14ac:dyDescent="0.2">
      <c r="A28" s="31">
        <v>20</v>
      </c>
      <c r="B28" s="30">
        <v>20</v>
      </c>
      <c r="K28" s="17">
        <v>17.61</v>
      </c>
      <c r="L28" s="18">
        <v>24.88</v>
      </c>
    </row>
    <row r="29" spans="1:12" x14ac:dyDescent="0.2">
      <c r="A29" s="31">
        <v>0</v>
      </c>
      <c r="B29" s="30">
        <v>15</v>
      </c>
      <c r="K29" s="17">
        <v>19.98</v>
      </c>
      <c r="L29" s="18">
        <v>22.89</v>
      </c>
    </row>
    <row r="30" spans="1:12" x14ac:dyDescent="0.2">
      <c r="A30" s="31">
        <v>0</v>
      </c>
      <c r="B30" s="30">
        <v>0</v>
      </c>
      <c r="K30" s="17">
        <v>21.16</v>
      </c>
      <c r="L30" s="18">
        <v>24.29</v>
      </c>
    </row>
    <row r="31" spans="1:12" x14ac:dyDescent="0.2">
      <c r="A31" s="31">
        <v>0</v>
      </c>
      <c r="B31" s="30">
        <v>20</v>
      </c>
      <c r="K31" s="17">
        <v>22.54</v>
      </c>
      <c r="L31" s="18">
        <v>22.35</v>
      </c>
    </row>
    <row r="32" spans="1:12" x14ac:dyDescent="0.2">
      <c r="A32" s="31">
        <v>20</v>
      </c>
      <c r="B32" s="30">
        <v>0</v>
      </c>
      <c r="K32" s="17">
        <v>28.41</v>
      </c>
      <c r="L32" s="18">
        <v>30.36</v>
      </c>
    </row>
    <row r="33" spans="1:12" x14ac:dyDescent="0.2">
      <c r="A33" s="31">
        <v>0</v>
      </c>
      <c r="B33" s="30">
        <v>3</v>
      </c>
      <c r="K33" s="17">
        <v>22.15</v>
      </c>
      <c r="L33" s="18">
        <v>20.56</v>
      </c>
    </row>
    <row r="34" spans="1:12" x14ac:dyDescent="0.2">
      <c r="A34" s="31">
        <v>0</v>
      </c>
      <c r="B34" s="30">
        <v>0</v>
      </c>
      <c r="K34" s="17">
        <v>20.350000000000001</v>
      </c>
      <c r="L34" s="18">
        <v>18.989999999999998</v>
      </c>
    </row>
    <row r="35" spans="1:12" x14ac:dyDescent="0.2">
      <c r="A35" s="31">
        <v>0</v>
      </c>
      <c r="B35" s="30">
        <v>30</v>
      </c>
      <c r="K35" s="17">
        <v>23.54</v>
      </c>
      <c r="L35" s="18">
        <v>26.39</v>
      </c>
    </row>
    <row r="36" spans="1:12" x14ac:dyDescent="0.2">
      <c r="A36" s="31">
        <v>30</v>
      </c>
      <c r="B36" s="30">
        <v>0</v>
      </c>
      <c r="K36" s="17">
        <v>28.73</v>
      </c>
      <c r="L36" s="18">
        <v>19.66</v>
      </c>
    </row>
    <row r="37" spans="1:12" x14ac:dyDescent="0.2">
      <c r="A37" s="31">
        <v>0</v>
      </c>
      <c r="B37" s="30">
        <v>0</v>
      </c>
      <c r="K37" s="17">
        <v>26.87</v>
      </c>
      <c r="L37" s="18">
        <v>23.1</v>
      </c>
    </row>
    <row r="38" spans="1:12" x14ac:dyDescent="0.2">
      <c r="A38" s="31">
        <v>20</v>
      </c>
      <c r="B38" s="30">
        <v>1</v>
      </c>
      <c r="K38" s="17">
        <v>21.48</v>
      </c>
      <c r="L38" s="18">
        <v>30.36</v>
      </c>
    </row>
    <row r="39" spans="1:12" x14ac:dyDescent="0.2">
      <c r="A39" s="31">
        <v>1</v>
      </c>
      <c r="B39" s="30">
        <v>5</v>
      </c>
      <c r="K39" s="17">
        <v>23.47</v>
      </c>
      <c r="L39" s="18">
        <v>27.64</v>
      </c>
    </row>
    <row r="40" spans="1:12" x14ac:dyDescent="0.2">
      <c r="A40" s="31">
        <v>0</v>
      </c>
      <c r="B40" s="30">
        <v>0</v>
      </c>
      <c r="L40" s="18">
        <v>25.11</v>
      </c>
    </row>
    <row r="41" spans="1:12" x14ac:dyDescent="0.2">
      <c r="A41" s="31">
        <v>0</v>
      </c>
      <c r="B41" s="30">
        <v>0</v>
      </c>
      <c r="L41" s="18">
        <v>22.91</v>
      </c>
    </row>
    <row r="42" spans="1:12" x14ac:dyDescent="0.2">
      <c r="A42" s="31">
        <v>3</v>
      </c>
      <c r="B42" s="30">
        <v>20</v>
      </c>
      <c r="L42" s="18">
        <v>22.54</v>
      </c>
    </row>
    <row r="43" spans="1:12" x14ac:dyDescent="0.2">
      <c r="A43" s="31">
        <v>0</v>
      </c>
      <c r="B43" s="30">
        <v>0</v>
      </c>
      <c r="L43" s="18">
        <v>27.49</v>
      </c>
    </row>
    <row r="44" spans="1:12" x14ac:dyDescent="0.2">
      <c r="A44" s="31">
        <v>20</v>
      </c>
      <c r="B44" s="30">
        <v>0</v>
      </c>
      <c r="L44" s="18">
        <v>30.78</v>
      </c>
    </row>
    <row r="45" spans="1:12" x14ac:dyDescent="0.2">
      <c r="A45" s="31">
        <v>0</v>
      </c>
      <c r="B45" s="30">
        <v>0</v>
      </c>
      <c r="L45" s="18">
        <v>23.29</v>
      </c>
    </row>
    <row r="46" spans="1:12" x14ac:dyDescent="0.2">
      <c r="A46" s="31">
        <v>0</v>
      </c>
      <c r="B46" s="30">
        <v>20</v>
      </c>
      <c r="L46" s="18">
        <v>26.24</v>
      </c>
    </row>
    <row r="47" spans="1:12" x14ac:dyDescent="0.2">
      <c r="A47" s="31">
        <v>0</v>
      </c>
      <c r="B47" s="30">
        <v>20</v>
      </c>
      <c r="L47" s="18">
        <v>20.56</v>
      </c>
    </row>
    <row r="48" spans="1:12" x14ac:dyDescent="0.2">
      <c r="A48" s="31">
        <v>0</v>
      </c>
      <c r="B48" s="30">
        <v>0</v>
      </c>
      <c r="L48" s="18">
        <v>21.6</v>
      </c>
    </row>
    <row r="49" spans="1:12" x14ac:dyDescent="0.2">
      <c r="A49" s="31">
        <v>0</v>
      </c>
      <c r="B49" s="30">
        <v>20</v>
      </c>
      <c r="L49" s="18">
        <v>33.11</v>
      </c>
    </row>
    <row r="50" spans="1:12" x14ac:dyDescent="0.2">
      <c r="A50" s="31">
        <v>0</v>
      </c>
      <c r="B50" s="30">
        <v>30</v>
      </c>
      <c r="L50" s="18">
        <v>28.38</v>
      </c>
    </row>
    <row r="51" spans="1:12" x14ac:dyDescent="0.2">
      <c r="B51" s="30">
        <v>0</v>
      </c>
      <c r="L51" s="18">
        <v>25.94</v>
      </c>
    </row>
    <row r="52" spans="1:12" x14ac:dyDescent="0.2">
      <c r="B52" s="30">
        <v>20</v>
      </c>
      <c r="L52" s="18">
        <v>34.549999999999997</v>
      </c>
    </row>
    <row r="53" spans="1:12" x14ac:dyDescent="0.2">
      <c r="B53" s="30">
        <v>0</v>
      </c>
      <c r="L53" s="18">
        <v>22.18</v>
      </c>
    </row>
    <row r="54" spans="1:12" x14ac:dyDescent="0.2">
      <c r="B54" s="30">
        <v>5</v>
      </c>
      <c r="L54" s="18">
        <v>21.35</v>
      </c>
    </row>
    <row r="55" spans="1:12" x14ac:dyDescent="0.2">
      <c r="B55" s="30">
        <v>15</v>
      </c>
      <c r="L55" s="18">
        <v>25.23</v>
      </c>
    </row>
    <row r="56" spans="1:12" x14ac:dyDescent="0.2">
      <c r="B56" s="30">
        <v>0</v>
      </c>
      <c r="L56" s="18">
        <v>39.6</v>
      </c>
    </row>
    <row r="57" spans="1:12" x14ac:dyDescent="0.2">
      <c r="B57" s="30">
        <v>0</v>
      </c>
      <c r="L57" s="18">
        <v>32.53</v>
      </c>
    </row>
    <row r="58" spans="1:12" x14ac:dyDescent="0.2">
      <c r="B58" s="30">
        <v>1</v>
      </c>
      <c r="L58" s="18">
        <v>25.81</v>
      </c>
    </row>
    <row r="59" spans="1:12" x14ac:dyDescent="0.2">
      <c r="B59" s="30">
        <v>0</v>
      </c>
      <c r="L59" s="18">
        <v>25.16</v>
      </c>
    </row>
    <row r="60" spans="1:12" x14ac:dyDescent="0.2">
      <c r="B60" s="30">
        <v>0</v>
      </c>
      <c r="L60" s="18">
        <v>23.81</v>
      </c>
    </row>
    <row r="61" spans="1:12" x14ac:dyDescent="0.2">
      <c r="B61" s="30">
        <v>20</v>
      </c>
      <c r="L61" s="18">
        <v>23.1</v>
      </c>
    </row>
    <row r="62" spans="1:12" x14ac:dyDescent="0.2">
      <c r="B62" s="30">
        <v>3</v>
      </c>
      <c r="L62" s="18">
        <v>28.27</v>
      </c>
    </row>
    <row r="63" spans="1:12" x14ac:dyDescent="0.2">
      <c r="B63" s="30">
        <v>0</v>
      </c>
      <c r="L63" s="18">
        <v>27.42</v>
      </c>
    </row>
    <row r="64" spans="1:12" x14ac:dyDescent="0.2">
      <c r="B64" s="30">
        <v>0</v>
      </c>
      <c r="L64" s="18">
        <v>34.17</v>
      </c>
    </row>
    <row r="65" spans="2:12" x14ac:dyDescent="0.2">
      <c r="B65" s="30">
        <v>0</v>
      </c>
      <c r="L65" s="18">
        <v>25.09</v>
      </c>
    </row>
    <row r="66" spans="2:12" x14ac:dyDescent="0.2">
      <c r="B66" s="30">
        <v>9</v>
      </c>
      <c r="L66" s="18">
        <v>24.12</v>
      </c>
    </row>
    <row r="67" spans="2:12" x14ac:dyDescent="0.2">
      <c r="B67" s="30">
        <v>0</v>
      </c>
      <c r="L67" s="18">
        <v>18.21</v>
      </c>
    </row>
    <row r="68" spans="2:12" x14ac:dyDescent="0.2">
      <c r="B68" s="30">
        <v>0</v>
      </c>
      <c r="L68" s="18">
        <v>22.73</v>
      </c>
    </row>
    <row r="69" spans="2:12" x14ac:dyDescent="0.2">
      <c r="B69" s="30">
        <v>18</v>
      </c>
      <c r="L69" s="18">
        <v>28.58</v>
      </c>
    </row>
    <row r="70" spans="2:12" x14ac:dyDescent="0.2">
      <c r="B70" s="30">
        <v>30</v>
      </c>
      <c r="L70" s="18">
        <v>20.77</v>
      </c>
    </row>
    <row r="71" spans="2:12" x14ac:dyDescent="0.2">
      <c r="B71" s="30">
        <v>20</v>
      </c>
      <c r="L71" s="18">
        <v>25.68</v>
      </c>
    </row>
    <row r="72" spans="2:12" x14ac:dyDescent="0.2">
      <c r="B72" s="30">
        <v>5</v>
      </c>
      <c r="L72" s="18">
        <v>33.799999999999997</v>
      </c>
    </row>
    <row r="73" spans="2:12" x14ac:dyDescent="0.2">
      <c r="B73" s="30">
        <v>1</v>
      </c>
      <c r="L73" s="18">
        <v>25.92</v>
      </c>
    </row>
    <row r="74" spans="2:12" x14ac:dyDescent="0.2">
      <c r="B74" s="30">
        <v>0</v>
      </c>
      <c r="L74" s="18">
        <v>28.93</v>
      </c>
    </row>
    <row r="75" spans="2:12" x14ac:dyDescent="0.2">
      <c r="B75" s="30">
        <v>3</v>
      </c>
      <c r="L75" s="18">
        <v>28.6</v>
      </c>
    </row>
    <row r="76" spans="2:12" x14ac:dyDescent="0.2">
      <c r="B76" s="30">
        <v>0</v>
      </c>
      <c r="L76" s="18">
        <v>24.04</v>
      </c>
    </row>
    <row r="77" spans="2:12" x14ac:dyDescent="0.2">
      <c r="B77" s="30">
        <v>0</v>
      </c>
      <c r="L77" s="18">
        <v>27.1</v>
      </c>
    </row>
    <row r="78" spans="2:12" x14ac:dyDescent="0.2">
      <c r="B78" s="30">
        <v>15</v>
      </c>
      <c r="L78" s="18">
        <v>24.25</v>
      </c>
    </row>
    <row r="79" spans="2:12" x14ac:dyDescent="0.2">
      <c r="B79" s="30">
        <v>3</v>
      </c>
      <c r="L79" s="18">
        <v>25.45</v>
      </c>
    </row>
    <row r="80" spans="2:12" x14ac:dyDescent="0.2">
      <c r="B80" s="30">
        <v>15</v>
      </c>
      <c r="L80" s="18">
        <v>23.63</v>
      </c>
    </row>
    <row r="81" spans="2:12" x14ac:dyDescent="0.2">
      <c r="B81" s="30">
        <v>0</v>
      </c>
      <c r="L81" s="18">
        <v>26.89</v>
      </c>
    </row>
    <row r="82" spans="2:12" x14ac:dyDescent="0.2">
      <c r="B82" s="30">
        <v>20</v>
      </c>
      <c r="L82" s="18">
        <v>29.35</v>
      </c>
    </row>
    <row r="83" spans="2:12" x14ac:dyDescent="0.2">
      <c r="L83" s="18">
        <v>23.62</v>
      </c>
    </row>
    <row r="84" spans="2:12" x14ac:dyDescent="0.2">
      <c r="L84" s="18">
        <v>30.47</v>
      </c>
    </row>
    <row r="85" spans="2:12" x14ac:dyDescent="0.2">
      <c r="L85" s="18">
        <v>30.3</v>
      </c>
    </row>
    <row r="86" spans="2:12" x14ac:dyDescent="0.2">
      <c r="L86" s="18">
        <v>32.799999999999997</v>
      </c>
    </row>
    <row r="87" spans="2:12" x14ac:dyDescent="0.2">
      <c r="L87" s="18">
        <v>25.45</v>
      </c>
    </row>
    <row r="88" spans="2:12" x14ac:dyDescent="0.2">
      <c r="L88" s="18">
        <v>27.01</v>
      </c>
    </row>
    <row r="89" spans="2:12" x14ac:dyDescent="0.2">
      <c r="L89" s="18">
        <v>20.49</v>
      </c>
    </row>
    <row r="90" spans="2:12" x14ac:dyDescent="0.2">
      <c r="L90" s="18">
        <v>29.64</v>
      </c>
    </row>
    <row r="91" spans="2:12" x14ac:dyDescent="0.2">
      <c r="L91" s="18">
        <v>32.19</v>
      </c>
    </row>
    <row r="92" spans="2:12" x14ac:dyDescent="0.2">
      <c r="L92" s="18">
        <v>21.51</v>
      </c>
    </row>
    <row r="93" spans="2:12" x14ac:dyDescent="0.2">
      <c r="L93" s="18">
        <v>24.22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6694A-7A58-3847-8F00-DE46A2647EE9}">
  <dimension ref="A1:N131"/>
  <sheetViews>
    <sheetView zoomScale="69" zoomScaleNormal="100" workbookViewId="0">
      <selection activeCell="N42" sqref="N42"/>
    </sheetView>
  </sheetViews>
  <sheetFormatPr baseColWidth="10" defaultRowHeight="16" x14ac:dyDescent="0.2"/>
  <cols>
    <col min="1" max="1" width="25.1640625" customWidth="1"/>
    <col min="3" max="3" width="10.83203125" customWidth="1"/>
    <col min="7" max="7" width="15.6640625" customWidth="1"/>
    <col min="23" max="23" width="18.6640625" bestFit="1" customWidth="1"/>
  </cols>
  <sheetData>
    <row r="1" spans="1:14" ht="34" customHeight="1" x14ac:dyDescent="0.25">
      <c r="A1" s="32" t="s">
        <v>136</v>
      </c>
      <c r="C1" s="9" t="s">
        <v>103</v>
      </c>
      <c r="D1" s="9" t="s">
        <v>2</v>
      </c>
      <c r="E1" s="9" t="s">
        <v>104</v>
      </c>
      <c r="G1" s="29" t="s">
        <v>160</v>
      </c>
      <c r="N1" s="29" t="s">
        <v>161</v>
      </c>
    </row>
    <row r="2" spans="1:14" x14ac:dyDescent="0.2">
      <c r="A2" s="17" t="s">
        <v>141</v>
      </c>
      <c r="C2" s="17">
        <v>49</v>
      </c>
      <c r="D2" s="17">
        <v>20.68</v>
      </c>
      <c r="E2" s="17">
        <v>0</v>
      </c>
    </row>
    <row r="3" spans="1:14" ht="17" thickBot="1" x14ac:dyDescent="0.25">
      <c r="A3" s="18" t="s">
        <v>142</v>
      </c>
      <c r="C3" s="17">
        <v>42</v>
      </c>
      <c r="D3" s="17">
        <v>24.23</v>
      </c>
      <c r="E3" s="17">
        <v>30</v>
      </c>
      <c r="G3" s="17" t="s">
        <v>159</v>
      </c>
    </row>
    <row r="4" spans="1:14" x14ac:dyDescent="0.2">
      <c r="C4" s="17">
        <v>35</v>
      </c>
      <c r="D4" s="17">
        <v>19.64</v>
      </c>
      <c r="E4" s="17">
        <v>0</v>
      </c>
      <c r="G4" s="11" t="s">
        <v>1</v>
      </c>
      <c r="H4" s="11"/>
      <c r="I4" s="11" t="s">
        <v>2</v>
      </c>
      <c r="J4" s="11"/>
      <c r="K4" s="11" t="s">
        <v>3</v>
      </c>
      <c r="L4" s="11"/>
    </row>
    <row r="5" spans="1:14" x14ac:dyDescent="0.2">
      <c r="A5" s="32" t="s">
        <v>137</v>
      </c>
      <c r="C5" s="17">
        <v>45</v>
      </c>
      <c r="D5" s="17">
        <v>21.68</v>
      </c>
      <c r="E5" s="17">
        <v>20</v>
      </c>
    </row>
    <row r="6" spans="1:14" x14ac:dyDescent="0.2">
      <c r="A6" t="s">
        <v>138</v>
      </c>
      <c r="C6" s="17">
        <v>55</v>
      </c>
      <c r="D6" s="17">
        <v>24.5</v>
      </c>
      <c r="E6" s="17">
        <v>0</v>
      </c>
      <c r="G6" t="s">
        <v>38</v>
      </c>
      <c r="H6">
        <v>44.289473684210527</v>
      </c>
      <c r="I6" t="s">
        <v>38</v>
      </c>
      <c r="J6">
        <v>22.533421052631578</v>
      </c>
      <c r="K6" t="s">
        <v>38</v>
      </c>
      <c r="L6">
        <v>10.157894736842104</v>
      </c>
    </row>
    <row r="7" spans="1:14" x14ac:dyDescent="0.2">
      <c r="A7" t="s">
        <v>139</v>
      </c>
      <c r="C7" s="17">
        <v>40</v>
      </c>
      <c r="D7" s="17">
        <v>23.65</v>
      </c>
      <c r="E7" s="17">
        <v>0</v>
      </c>
      <c r="G7" t="s">
        <v>39</v>
      </c>
      <c r="H7">
        <v>1.1575148089997926</v>
      </c>
      <c r="I7" t="s">
        <v>39</v>
      </c>
      <c r="J7">
        <v>0.43492437764474756</v>
      </c>
      <c r="K7" t="s">
        <v>39</v>
      </c>
      <c r="L7">
        <v>1.7935899440298495</v>
      </c>
    </row>
    <row r="8" spans="1:14" x14ac:dyDescent="0.2">
      <c r="A8" t="s">
        <v>140</v>
      </c>
      <c r="C8" s="17">
        <v>41</v>
      </c>
      <c r="D8" s="17">
        <v>23.47</v>
      </c>
      <c r="E8" s="17">
        <v>5</v>
      </c>
      <c r="G8" t="s">
        <v>40</v>
      </c>
      <c r="H8">
        <v>42.5</v>
      </c>
      <c r="I8" t="s">
        <v>40</v>
      </c>
      <c r="J8">
        <v>22.255000000000003</v>
      </c>
      <c r="K8" t="s">
        <v>40</v>
      </c>
      <c r="L8">
        <v>8</v>
      </c>
    </row>
    <row r="9" spans="1:14" x14ac:dyDescent="0.2">
      <c r="C9" s="17">
        <v>34</v>
      </c>
      <c r="D9" s="17">
        <v>20.81</v>
      </c>
      <c r="E9" s="17">
        <v>0</v>
      </c>
      <c r="G9" t="s">
        <v>41</v>
      </c>
      <c r="H9">
        <v>42</v>
      </c>
      <c r="I9" t="s">
        <v>41</v>
      </c>
      <c r="J9">
        <v>23.47</v>
      </c>
      <c r="K9" t="s">
        <v>41</v>
      </c>
      <c r="L9">
        <v>0</v>
      </c>
    </row>
    <row r="10" spans="1:14" x14ac:dyDescent="0.2">
      <c r="C10" s="17">
        <v>42</v>
      </c>
      <c r="D10" s="17">
        <v>21.59</v>
      </c>
      <c r="E10" s="17">
        <v>30</v>
      </c>
      <c r="G10" t="s">
        <v>42</v>
      </c>
      <c r="H10">
        <v>7.1354004972422809</v>
      </c>
      <c r="I10" t="s">
        <v>42</v>
      </c>
      <c r="J10">
        <v>2.6810539237858491</v>
      </c>
      <c r="K10" t="s">
        <v>42</v>
      </c>
      <c r="L10">
        <v>11.056430966561946</v>
      </c>
    </row>
    <row r="11" spans="1:14" x14ac:dyDescent="0.2">
      <c r="C11" s="17">
        <v>40</v>
      </c>
      <c r="D11" s="17">
        <v>20.99</v>
      </c>
      <c r="E11" s="17">
        <v>0</v>
      </c>
      <c r="G11" t="s">
        <v>43</v>
      </c>
      <c r="H11">
        <v>50.913940256045393</v>
      </c>
      <c r="I11" t="s">
        <v>43</v>
      </c>
      <c r="J11">
        <v>7.1880501422474969</v>
      </c>
      <c r="K11" t="s">
        <v>43</v>
      </c>
      <c r="L11">
        <v>122.24466571834994</v>
      </c>
    </row>
    <row r="12" spans="1:14" x14ac:dyDescent="0.2">
      <c r="C12" s="17">
        <v>52</v>
      </c>
      <c r="D12" s="17">
        <v>23.51</v>
      </c>
      <c r="E12" s="17">
        <v>0</v>
      </c>
      <c r="G12" t="s">
        <v>44</v>
      </c>
      <c r="H12">
        <v>0.17694350799887104</v>
      </c>
      <c r="I12" t="s">
        <v>44</v>
      </c>
      <c r="J12">
        <v>0.29693403969283105</v>
      </c>
      <c r="K12" t="s">
        <v>44</v>
      </c>
      <c r="L12">
        <v>-8.4598984946279376E-2</v>
      </c>
    </row>
    <row r="13" spans="1:14" x14ac:dyDescent="0.2">
      <c r="C13" s="17">
        <v>38</v>
      </c>
      <c r="D13" s="17">
        <v>21.8</v>
      </c>
      <c r="E13" s="17">
        <v>0</v>
      </c>
      <c r="G13" t="s">
        <v>45</v>
      </c>
      <c r="H13">
        <v>0.88062297139138246</v>
      </c>
      <c r="I13" t="s">
        <v>45</v>
      </c>
      <c r="J13">
        <v>0.34700642090581812</v>
      </c>
      <c r="K13" t="s">
        <v>45</v>
      </c>
      <c r="L13">
        <v>0.86534701611506504</v>
      </c>
    </row>
    <row r="14" spans="1:14" x14ac:dyDescent="0.2">
      <c r="C14" s="17">
        <v>60</v>
      </c>
      <c r="D14" s="17">
        <v>26.59</v>
      </c>
      <c r="E14" s="17">
        <v>0</v>
      </c>
      <c r="G14" t="s">
        <v>46</v>
      </c>
      <c r="H14">
        <v>29</v>
      </c>
      <c r="I14" t="s">
        <v>46</v>
      </c>
      <c r="J14">
        <v>12.04</v>
      </c>
      <c r="K14" t="s">
        <v>46</v>
      </c>
      <c r="L14">
        <v>40</v>
      </c>
    </row>
    <row r="15" spans="1:14" x14ac:dyDescent="0.2">
      <c r="C15" s="17">
        <v>40</v>
      </c>
      <c r="D15" s="17">
        <v>16.690000000000001</v>
      </c>
      <c r="E15" s="17">
        <v>0</v>
      </c>
      <c r="G15" t="s">
        <v>47</v>
      </c>
      <c r="H15">
        <v>34</v>
      </c>
      <c r="I15" t="s">
        <v>47</v>
      </c>
      <c r="J15">
        <v>16.690000000000001</v>
      </c>
      <c r="K15" t="s">
        <v>47</v>
      </c>
      <c r="L15">
        <v>0</v>
      </c>
    </row>
    <row r="16" spans="1:14" x14ac:dyDescent="0.2">
      <c r="C16" s="17">
        <v>36</v>
      </c>
      <c r="D16" s="17">
        <v>26.13</v>
      </c>
      <c r="E16" s="17">
        <v>0</v>
      </c>
      <c r="G16" t="s">
        <v>48</v>
      </c>
      <c r="H16">
        <v>63</v>
      </c>
      <c r="I16" t="s">
        <v>48</v>
      </c>
      <c r="J16">
        <v>28.73</v>
      </c>
      <c r="K16" t="s">
        <v>48</v>
      </c>
      <c r="L16">
        <v>40</v>
      </c>
    </row>
    <row r="17" spans="3:12" x14ac:dyDescent="0.2">
      <c r="C17" s="17">
        <v>44</v>
      </c>
      <c r="D17" s="17">
        <v>22.16</v>
      </c>
      <c r="E17" s="17">
        <v>10</v>
      </c>
      <c r="G17" t="s">
        <v>49</v>
      </c>
      <c r="H17">
        <v>1683</v>
      </c>
      <c r="I17" t="s">
        <v>49</v>
      </c>
      <c r="J17">
        <v>856.27</v>
      </c>
      <c r="K17" t="s">
        <v>49</v>
      </c>
      <c r="L17">
        <v>386</v>
      </c>
    </row>
    <row r="18" spans="3:12" ht="17" thickBot="1" x14ac:dyDescent="0.25">
      <c r="C18" s="17">
        <v>56</v>
      </c>
      <c r="D18" s="17">
        <v>23.17</v>
      </c>
      <c r="E18" s="17">
        <v>18</v>
      </c>
      <c r="G18" s="10" t="s">
        <v>18</v>
      </c>
      <c r="H18" s="10">
        <v>38</v>
      </c>
      <c r="I18" s="10" t="s">
        <v>18</v>
      </c>
      <c r="J18" s="10">
        <v>38</v>
      </c>
      <c r="K18" s="10" t="s">
        <v>18</v>
      </c>
      <c r="L18" s="10">
        <v>38</v>
      </c>
    </row>
    <row r="19" spans="3:12" x14ac:dyDescent="0.2">
      <c r="C19" s="17">
        <v>42</v>
      </c>
      <c r="D19" s="17">
        <v>19.27</v>
      </c>
      <c r="E19" s="17">
        <v>7</v>
      </c>
      <c r="H19">
        <v>1</v>
      </c>
      <c r="J19">
        <v>1</v>
      </c>
      <c r="L19">
        <v>1</v>
      </c>
    </row>
    <row r="20" spans="3:12" x14ac:dyDescent="0.2">
      <c r="C20" s="17">
        <v>38</v>
      </c>
      <c r="D20" s="17">
        <v>23.88</v>
      </c>
      <c r="E20" s="17">
        <v>15</v>
      </c>
    </row>
    <row r="21" spans="3:12" x14ac:dyDescent="0.2">
      <c r="C21" s="17">
        <v>36</v>
      </c>
      <c r="D21" s="17">
        <v>26.03</v>
      </c>
      <c r="E21" s="17">
        <v>0</v>
      </c>
    </row>
    <row r="22" spans="3:12" ht="17" thickBot="1" x14ac:dyDescent="0.25">
      <c r="C22" s="17">
        <v>46</v>
      </c>
      <c r="D22" s="17">
        <v>23.38</v>
      </c>
      <c r="E22" s="17">
        <v>20</v>
      </c>
      <c r="G22" s="18" t="s">
        <v>162</v>
      </c>
    </row>
    <row r="23" spans="3:12" x14ac:dyDescent="0.2">
      <c r="C23" s="17">
        <v>43</v>
      </c>
      <c r="D23" s="17">
        <v>22.36</v>
      </c>
      <c r="E23" s="17">
        <v>0</v>
      </c>
      <c r="G23" s="11" t="s">
        <v>1</v>
      </c>
      <c r="H23" s="11"/>
      <c r="I23" s="11" t="s">
        <v>2</v>
      </c>
      <c r="J23" s="11"/>
      <c r="K23" s="11" t="s">
        <v>3</v>
      </c>
      <c r="L23" s="11"/>
    </row>
    <row r="24" spans="3:12" x14ac:dyDescent="0.2">
      <c r="C24" s="17">
        <v>47</v>
      </c>
      <c r="D24" s="17">
        <v>20.13</v>
      </c>
      <c r="E24" s="17">
        <v>20</v>
      </c>
    </row>
    <row r="25" spans="3:12" x14ac:dyDescent="0.2">
      <c r="C25" s="17">
        <v>47</v>
      </c>
      <c r="D25" s="17">
        <v>21.66</v>
      </c>
      <c r="E25" s="17">
        <v>15</v>
      </c>
      <c r="G25" t="s">
        <v>38</v>
      </c>
      <c r="H25">
        <v>51.467391304347828</v>
      </c>
      <c r="I25" t="s">
        <v>38</v>
      </c>
      <c r="J25">
        <v>25.916739130434774</v>
      </c>
      <c r="K25" t="s">
        <v>38</v>
      </c>
      <c r="L25">
        <v>6.4456521739130439</v>
      </c>
    </row>
    <row r="26" spans="3:12" x14ac:dyDescent="0.2">
      <c r="C26" s="17">
        <v>54</v>
      </c>
      <c r="D26" s="17">
        <v>19.63</v>
      </c>
      <c r="E26" s="17">
        <v>0</v>
      </c>
      <c r="G26" t="s">
        <v>39</v>
      </c>
      <c r="H26">
        <v>0.91144591540171338</v>
      </c>
      <c r="I26" t="s">
        <v>39</v>
      </c>
      <c r="J26">
        <v>0.44382160657075981</v>
      </c>
      <c r="K26" t="s">
        <v>39</v>
      </c>
      <c r="L26">
        <v>0.98790634263290844</v>
      </c>
    </row>
    <row r="27" spans="3:12" x14ac:dyDescent="0.2">
      <c r="C27" s="17">
        <v>39</v>
      </c>
      <c r="D27" s="17">
        <v>22.35</v>
      </c>
      <c r="E27" s="17">
        <v>9</v>
      </c>
      <c r="G27" t="s">
        <v>40</v>
      </c>
      <c r="H27">
        <v>51</v>
      </c>
      <c r="I27" t="s">
        <v>40</v>
      </c>
      <c r="J27">
        <v>25.195</v>
      </c>
      <c r="K27" t="s">
        <v>40</v>
      </c>
      <c r="L27">
        <v>0</v>
      </c>
    </row>
    <row r="28" spans="3:12" x14ac:dyDescent="0.2">
      <c r="C28" s="17">
        <v>54</v>
      </c>
      <c r="D28" s="17">
        <v>17.61</v>
      </c>
      <c r="E28" s="17">
        <v>9</v>
      </c>
      <c r="G28" t="s">
        <v>41</v>
      </c>
      <c r="H28">
        <v>63</v>
      </c>
      <c r="I28" t="s">
        <v>41</v>
      </c>
      <c r="J28">
        <v>22.89</v>
      </c>
      <c r="K28" t="s">
        <v>41</v>
      </c>
      <c r="L28">
        <v>0</v>
      </c>
    </row>
    <row r="29" spans="3:12" x14ac:dyDescent="0.2">
      <c r="C29" s="17">
        <v>46</v>
      </c>
      <c r="D29" s="17">
        <v>19.98</v>
      </c>
      <c r="E29" s="17">
        <v>0</v>
      </c>
      <c r="G29" t="s">
        <v>42</v>
      </c>
      <c r="H29">
        <v>8.7422821057563098</v>
      </c>
      <c r="I29" t="s">
        <v>42</v>
      </c>
      <c r="J29">
        <v>4.2569873030386907</v>
      </c>
      <c r="K29" t="s">
        <v>42</v>
      </c>
      <c r="L29">
        <v>9.4756647601589563</v>
      </c>
    </row>
    <row r="30" spans="3:12" x14ac:dyDescent="0.2">
      <c r="C30" s="17">
        <v>44</v>
      </c>
      <c r="D30" s="17">
        <v>21.16</v>
      </c>
      <c r="E30" s="17">
        <v>20</v>
      </c>
      <c r="G30" t="s">
        <v>43</v>
      </c>
      <c r="H30">
        <v>76.42749641662698</v>
      </c>
      <c r="I30" t="s">
        <v>43</v>
      </c>
      <c r="J30">
        <v>18.121940898232623</v>
      </c>
      <c r="K30" t="s">
        <v>43</v>
      </c>
      <c r="L30">
        <v>89.7882226469183</v>
      </c>
    </row>
    <row r="31" spans="3:12" x14ac:dyDescent="0.2">
      <c r="C31" s="17">
        <v>39</v>
      </c>
      <c r="D31" s="17">
        <v>22.54</v>
      </c>
      <c r="E31" s="17">
        <v>20</v>
      </c>
      <c r="G31" t="s">
        <v>44</v>
      </c>
      <c r="H31">
        <v>-1.2773766342738462</v>
      </c>
      <c r="I31" t="s">
        <v>44</v>
      </c>
      <c r="J31">
        <v>2.0796626914553418E-2</v>
      </c>
      <c r="K31" t="s">
        <v>44</v>
      </c>
      <c r="L31">
        <v>-0.22264761033466751</v>
      </c>
    </row>
    <row r="32" spans="3:12" x14ac:dyDescent="0.2">
      <c r="C32" s="17">
        <v>37</v>
      </c>
      <c r="D32" s="17">
        <v>28.41</v>
      </c>
      <c r="E32" s="17">
        <v>30</v>
      </c>
      <c r="G32" t="s">
        <v>45</v>
      </c>
      <c r="H32">
        <v>1.1022607802666113E-2</v>
      </c>
      <c r="I32" t="s">
        <v>45</v>
      </c>
      <c r="J32">
        <v>0.52328256295388209</v>
      </c>
      <c r="K32" t="s">
        <v>45</v>
      </c>
      <c r="L32">
        <v>1.1389091804771865</v>
      </c>
    </row>
    <row r="33" spans="3:12" x14ac:dyDescent="0.2">
      <c r="C33" s="17">
        <v>63</v>
      </c>
      <c r="D33" s="17">
        <v>22.15</v>
      </c>
      <c r="E33" s="17">
        <v>40</v>
      </c>
      <c r="G33" t="s">
        <v>46</v>
      </c>
      <c r="H33">
        <v>30</v>
      </c>
      <c r="I33" t="s">
        <v>46</v>
      </c>
      <c r="J33">
        <v>21.39</v>
      </c>
      <c r="K33" t="s">
        <v>46</v>
      </c>
      <c r="L33">
        <v>30</v>
      </c>
    </row>
    <row r="34" spans="3:12" x14ac:dyDescent="0.2">
      <c r="C34" s="17">
        <v>46</v>
      </c>
      <c r="D34" s="17">
        <v>20.350000000000001</v>
      </c>
      <c r="E34" s="17">
        <v>10</v>
      </c>
      <c r="G34" t="s">
        <v>47</v>
      </c>
      <c r="H34">
        <v>37</v>
      </c>
      <c r="I34" t="s">
        <v>47</v>
      </c>
      <c r="J34">
        <v>18.21</v>
      </c>
      <c r="K34" t="s">
        <v>47</v>
      </c>
      <c r="L34">
        <v>0</v>
      </c>
    </row>
    <row r="35" spans="3:12" x14ac:dyDescent="0.2">
      <c r="C35" s="17">
        <v>41</v>
      </c>
      <c r="D35" s="17">
        <v>23.54</v>
      </c>
      <c r="E35" s="17">
        <v>5</v>
      </c>
      <c r="G35" t="s">
        <v>48</v>
      </c>
      <c r="H35">
        <v>67</v>
      </c>
      <c r="I35" t="s">
        <v>48</v>
      </c>
      <c r="J35">
        <v>39.6</v>
      </c>
      <c r="K35" t="s">
        <v>48</v>
      </c>
      <c r="L35">
        <v>30</v>
      </c>
    </row>
    <row r="36" spans="3:12" x14ac:dyDescent="0.2">
      <c r="C36" s="17">
        <v>39</v>
      </c>
      <c r="D36" s="17">
        <v>28.73</v>
      </c>
      <c r="E36" s="17">
        <v>3</v>
      </c>
      <c r="G36" t="s">
        <v>49</v>
      </c>
      <c r="H36">
        <v>4735</v>
      </c>
      <c r="I36" t="s">
        <v>49</v>
      </c>
      <c r="J36">
        <v>2384.3399999999992</v>
      </c>
      <c r="K36" t="s">
        <v>49</v>
      </c>
      <c r="L36">
        <v>593</v>
      </c>
    </row>
    <row r="37" spans="3:12" ht="17" thickBot="1" x14ac:dyDescent="0.25">
      <c r="C37" s="17">
        <v>43</v>
      </c>
      <c r="D37" s="17">
        <v>26.87</v>
      </c>
      <c r="E37" s="17">
        <v>10</v>
      </c>
      <c r="G37" s="10" t="s">
        <v>18</v>
      </c>
      <c r="H37" s="10">
        <v>92</v>
      </c>
      <c r="I37" s="10" t="s">
        <v>18</v>
      </c>
      <c r="J37" s="10">
        <v>92</v>
      </c>
      <c r="K37" s="10" t="s">
        <v>18</v>
      </c>
      <c r="L37" s="10">
        <v>92</v>
      </c>
    </row>
    <row r="38" spans="3:12" x14ac:dyDescent="0.2">
      <c r="C38" s="17">
        <v>52</v>
      </c>
      <c r="D38" s="17">
        <v>21.48</v>
      </c>
      <c r="E38" s="17">
        <v>20</v>
      </c>
      <c r="H38">
        <v>1</v>
      </c>
      <c r="J38">
        <v>1</v>
      </c>
      <c r="L38">
        <v>1</v>
      </c>
    </row>
    <row r="39" spans="3:12" x14ac:dyDescent="0.2">
      <c r="C39" s="17">
        <v>38</v>
      </c>
      <c r="D39" s="17">
        <v>23.47</v>
      </c>
      <c r="E39" s="17">
        <v>20</v>
      </c>
    </row>
    <row r="40" spans="3:12" x14ac:dyDescent="0.2">
      <c r="C40" s="18">
        <v>38</v>
      </c>
      <c r="D40" s="18">
        <v>30.24</v>
      </c>
      <c r="E40" s="18">
        <v>0</v>
      </c>
    </row>
    <row r="41" spans="3:12" x14ac:dyDescent="0.2">
      <c r="C41" s="18">
        <v>49</v>
      </c>
      <c r="D41" s="18">
        <v>21.42</v>
      </c>
      <c r="E41" s="18">
        <v>20</v>
      </c>
    </row>
    <row r="42" spans="3:12" x14ac:dyDescent="0.2">
      <c r="C42" s="18">
        <v>37</v>
      </c>
      <c r="D42" s="18">
        <v>33.29</v>
      </c>
      <c r="E42" s="18">
        <v>0</v>
      </c>
    </row>
    <row r="43" spans="3:12" x14ac:dyDescent="0.2">
      <c r="C43" s="18">
        <v>48</v>
      </c>
      <c r="D43" s="18">
        <v>31.67</v>
      </c>
      <c r="E43" s="18">
        <v>0</v>
      </c>
    </row>
    <row r="44" spans="3:12" x14ac:dyDescent="0.2">
      <c r="C44" s="18">
        <v>45</v>
      </c>
      <c r="D44" s="18">
        <v>22.02</v>
      </c>
      <c r="E44" s="18">
        <v>20</v>
      </c>
    </row>
    <row r="45" spans="3:12" x14ac:dyDescent="0.2">
      <c r="C45" s="18">
        <v>42</v>
      </c>
      <c r="D45" s="18">
        <v>21.93</v>
      </c>
      <c r="E45" s="18">
        <v>15</v>
      </c>
    </row>
    <row r="46" spans="3:12" x14ac:dyDescent="0.2">
      <c r="C46" s="18">
        <v>47</v>
      </c>
      <c r="D46" s="18">
        <v>20.27</v>
      </c>
      <c r="E46" s="18">
        <v>0</v>
      </c>
    </row>
    <row r="47" spans="3:12" x14ac:dyDescent="0.2">
      <c r="C47" s="18">
        <v>37</v>
      </c>
      <c r="D47" s="18">
        <v>23.09</v>
      </c>
      <c r="E47" s="18">
        <v>20</v>
      </c>
    </row>
    <row r="48" spans="3:12" x14ac:dyDescent="0.2">
      <c r="C48" s="18">
        <v>63</v>
      </c>
      <c r="D48" s="18">
        <v>24.3</v>
      </c>
      <c r="E48" s="18">
        <v>0</v>
      </c>
    </row>
    <row r="49" spans="3:5" x14ac:dyDescent="0.2">
      <c r="C49" s="18">
        <v>46</v>
      </c>
      <c r="D49" s="18">
        <v>28.73</v>
      </c>
      <c r="E49" s="18">
        <v>0</v>
      </c>
    </row>
    <row r="50" spans="3:5" x14ac:dyDescent="0.2">
      <c r="C50" s="18">
        <v>49</v>
      </c>
      <c r="D50" s="18">
        <v>29.07</v>
      </c>
      <c r="E50" s="18">
        <v>3</v>
      </c>
    </row>
    <row r="51" spans="3:5" x14ac:dyDescent="0.2">
      <c r="C51" s="18">
        <v>41</v>
      </c>
      <c r="D51" s="18">
        <v>23.28</v>
      </c>
      <c r="E51" s="18">
        <v>1</v>
      </c>
    </row>
    <row r="52" spans="3:5" x14ac:dyDescent="0.2">
      <c r="C52" s="18">
        <v>38</v>
      </c>
      <c r="D52" s="18">
        <v>23.24</v>
      </c>
      <c r="E52" s="18">
        <v>5</v>
      </c>
    </row>
    <row r="53" spans="3:5" x14ac:dyDescent="0.2">
      <c r="C53" s="18">
        <v>42</v>
      </c>
      <c r="D53" s="18">
        <v>24.56</v>
      </c>
      <c r="E53" s="18">
        <v>0</v>
      </c>
    </row>
    <row r="54" spans="3:5" x14ac:dyDescent="0.2">
      <c r="C54" s="18">
        <v>41</v>
      </c>
      <c r="D54" s="18">
        <v>18.86</v>
      </c>
      <c r="E54" s="18">
        <v>30</v>
      </c>
    </row>
    <row r="55" spans="3:5" x14ac:dyDescent="0.2">
      <c r="C55" s="18">
        <v>39</v>
      </c>
      <c r="D55" s="18">
        <v>29.23</v>
      </c>
      <c r="E55" s="18">
        <v>0</v>
      </c>
    </row>
    <row r="56" spans="3:5" x14ac:dyDescent="0.2">
      <c r="C56" s="18">
        <v>43</v>
      </c>
      <c r="D56" s="18">
        <v>29.89</v>
      </c>
      <c r="E56" s="18">
        <v>0</v>
      </c>
    </row>
    <row r="57" spans="3:5" x14ac:dyDescent="0.2">
      <c r="C57" s="18">
        <v>40</v>
      </c>
      <c r="D57" s="18">
        <v>27.91</v>
      </c>
      <c r="E57" s="18">
        <v>0</v>
      </c>
    </row>
    <row r="58" spans="3:5" x14ac:dyDescent="0.2">
      <c r="C58" s="18">
        <v>41</v>
      </c>
      <c r="D58" s="18">
        <v>31.31</v>
      </c>
      <c r="E58" s="18">
        <v>0</v>
      </c>
    </row>
    <row r="59" spans="3:5" x14ac:dyDescent="0.2">
      <c r="C59" s="18">
        <v>40</v>
      </c>
      <c r="D59" s="18">
        <v>20.68</v>
      </c>
      <c r="E59" s="18">
        <v>1</v>
      </c>
    </row>
    <row r="60" spans="3:5" x14ac:dyDescent="0.2">
      <c r="C60" s="18">
        <v>46</v>
      </c>
      <c r="D60" s="18">
        <v>22.89</v>
      </c>
      <c r="E60" s="18">
        <v>5</v>
      </c>
    </row>
    <row r="61" spans="3:5" x14ac:dyDescent="0.2">
      <c r="C61" s="18">
        <v>57</v>
      </c>
      <c r="D61" s="18">
        <v>18.64</v>
      </c>
      <c r="E61" s="18">
        <v>0</v>
      </c>
    </row>
    <row r="62" spans="3:5" x14ac:dyDescent="0.2">
      <c r="C62" s="18">
        <v>55</v>
      </c>
      <c r="D62" s="18">
        <v>26.27</v>
      </c>
      <c r="E62" s="18">
        <v>0</v>
      </c>
    </row>
    <row r="63" spans="3:5" x14ac:dyDescent="0.2">
      <c r="C63" s="18">
        <v>58</v>
      </c>
      <c r="D63" s="18">
        <v>30.08</v>
      </c>
      <c r="E63" s="18">
        <v>20</v>
      </c>
    </row>
    <row r="64" spans="3:5" x14ac:dyDescent="0.2">
      <c r="C64" s="18">
        <v>45</v>
      </c>
      <c r="D64" s="18">
        <v>23.87</v>
      </c>
      <c r="E64" s="18">
        <v>0</v>
      </c>
    </row>
    <row r="65" spans="3:5" x14ac:dyDescent="0.2">
      <c r="C65" s="18">
        <v>51</v>
      </c>
      <c r="D65" s="18">
        <v>24.16</v>
      </c>
      <c r="E65" s="18">
        <v>0</v>
      </c>
    </row>
    <row r="66" spans="3:5" x14ac:dyDescent="0.2">
      <c r="C66" s="18">
        <v>57</v>
      </c>
      <c r="D66" s="18">
        <v>24.88</v>
      </c>
      <c r="E66" s="18">
        <v>3</v>
      </c>
    </row>
    <row r="67" spans="3:5" x14ac:dyDescent="0.2">
      <c r="C67" s="18">
        <v>64</v>
      </c>
      <c r="D67" s="18">
        <v>22.89</v>
      </c>
      <c r="E67" s="18">
        <v>0</v>
      </c>
    </row>
    <row r="68" spans="3:5" x14ac:dyDescent="0.2">
      <c r="C68" s="18">
        <v>52</v>
      </c>
      <c r="D68" s="18">
        <v>24.29</v>
      </c>
      <c r="E68" s="18">
        <v>20</v>
      </c>
    </row>
    <row r="69" spans="3:5" x14ac:dyDescent="0.2">
      <c r="C69" s="18">
        <v>47</v>
      </c>
      <c r="D69" s="18">
        <v>22.35</v>
      </c>
      <c r="E69" s="18">
        <v>20</v>
      </c>
    </row>
    <row r="70" spans="3:5" x14ac:dyDescent="0.2">
      <c r="C70" s="18">
        <v>39</v>
      </c>
      <c r="D70" s="18">
        <v>30.36</v>
      </c>
      <c r="E70" s="18">
        <v>0</v>
      </c>
    </row>
    <row r="71" spans="3:5" x14ac:dyDescent="0.2">
      <c r="C71" s="18">
        <v>39</v>
      </c>
      <c r="D71" s="18">
        <v>20.56</v>
      </c>
      <c r="E71" s="18">
        <v>20</v>
      </c>
    </row>
    <row r="72" spans="3:5" x14ac:dyDescent="0.2">
      <c r="C72" s="18">
        <v>50</v>
      </c>
      <c r="D72" s="18">
        <v>18.989999999999998</v>
      </c>
      <c r="E72" s="18">
        <v>30</v>
      </c>
    </row>
    <row r="73" spans="3:5" x14ac:dyDescent="0.2">
      <c r="C73" s="18">
        <v>50</v>
      </c>
      <c r="D73" s="18">
        <v>26.39</v>
      </c>
      <c r="E73" s="18">
        <v>0</v>
      </c>
    </row>
    <row r="74" spans="3:5" x14ac:dyDescent="0.2">
      <c r="C74" s="18">
        <v>47</v>
      </c>
      <c r="D74" s="18">
        <v>19.66</v>
      </c>
      <c r="E74" s="18">
        <v>20</v>
      </c>
    </row>
    <row r="75" spans="3:5" x14ac:dyDescent="0.2">
      <c r="C75" s="18">
        <v>46</v>
      </c>
      <c r="D75" s="18">
        <v>23.1</v>
      </c>
      <c r="E75" s="18">
        <v>23</v>
      </c>
    </row>
    <row r="76" spans="3:5" x14ac:dyDescent="0.2">
      <c r="C76" s="18">
        <v>60</v>
      </c>
      <c r="D76" s="18">
        <v>30.36</v>
      </c>
      <c r="E76" s="18">
        <v>0</v>
      </c>
    </row>
    <row r="77" spans="3:5" x14ac:dyDescent="0.2">
      <c r="C77" s="18">
        <v>43</v>
      </c>
      <c r="D77" s="18">
        <v>27.64</v>
      </c>
      <c r="E77" s="18">
        <v>0</v>
      </c>
    </row>
    <row r="78" spans="3:5" x14ac:dyDescent="0.2">
      <c r="C78" s="18">
        <v>52</v>
      </c>
      <c r="D78" s="18">
        <v>25.11</v>
      </c>
      <c r="E78" s="18">
        <v>20</v>
      </c>
    </row>
    <row r="79" spans="3:5" x14ac:dyDescent="0.2">
      <c r="C79" s="18">
        <v>50</v>
      </c>
      <c r="D79" s="18">
        <v>22.91</v>
      </c>
      <c r="E79" s="18">
        <v>0</v>
      </c>
    </row>
    <row r="80" spans="3:5" x14ac:dyDescent="0.2">
      <c r="C80" s="18">
        <v>58</v>
      </c>
      <c r="D80" s="18">
        <v>22.54</v>
      </c>
      <c r="E80" s="18">
        <v>20</v>
      </c>
    </row>
    <row r="81" spans="3:5" x14ac:dyDescent="0.2">
      <c r="C81" s="18">
        <v>60</v>
      </c>
      <c r="D81" s="18">
        <v>27.49</v>
      </c>
      <c r="E81" s="18">
        <v>0</v>
      </c>
    </row>
    <row r="82" spans="3:5" x14ac:dyDescent="0.2">
      <c r="C82" s="18">
        <v>56</v>
      </c>
      <c r="D82" s="18">
        <v>30.78</v>
      </c>
      <c r="E82" s="18">
        <v>5</v>
      </c>
    </row>
    <row r="83" spans="3:5" x14ac:dyDescent="0.2">
      <c r="C83" s="18">
        <v>44</v>
      </c>
      <c r="D83" s="18">
        <v>23.29</v>
      </c>
      <c r="E83" s="18">
        <v>15</v>
      </c>
    </row>
    <row r="84" spans="3:5" x14ac:dyDescent="0.2">
      <c r="C84" s="18">
        <v>57</v>
      </c>
      <c r="D84" s="18">
        <v>26.24</v>
      </c>
      <c r="E84" s="18">
        <v>0</v>
      </c>
    </row>
    <row r="85" spans="3:5" x14ac:dyDescent="0.2">
      <c r="C85" s="18">
        <v>55</v>
      </c>
      <c r="D85" s="18">
        <v>20.56</v>
      </c>
      <c r="E85" s="18">
        <v>0</v>
      </c>
    </row>
    <row r="86" spans="3:5" x14ac:dyDescent="0.2">
      <c r="C86" s="18">
        <v>49</v>
      </c>
      <c r="D86" s="18">
        <v>21.6</v>
      </c>
      <c r="E86" s="18">
        <v>1</v>
      </c>
    </row>
    <row r="87" spans="3:5" x14ac:dyDescent="0.2">
      <c r="C87" s="18">
        <v>63</v>
      </c>
      <c r="D87" s="18">
        <v>33.11</v>
      </c>
      <c r="E87" s="18">
        <v>0</v>
      </c>
    </row>
    <row r="88" spans="3:5" x14ac:dyDescent="0.2">
      <c r="C88" s="18">
        <v>65</v>
      </c>
      <c r="D88" s="18">
        <v>28.38</v>
      </c>
      <c r="E88" s="18">
        <v>0</v>
      </c>
    </row>
    <row r="89" spans="3:5" x14ac:dyDescent="0.2">
      <c r="C89" s="18">
        <v>49</v>
      </c>
      <c r="D89" s="18">
        <v>25.94</v>
      </c>
      <c r="E89" s="18">
        <v>0</v>
      </c>
    </row>
    <row r="90" spans="3:5" x14ac:dyDescent="0.2">
      <c r="C90" s="18">
        <v>59</v>
      </c>
      <c r="D90" s="18">
        <v>34.549999999999997</v>
      </c>
      <c r="E90" s="18">
        <v>0</v>
      </c>
    </row>
    <row r="91" spans="3:5" x14ac:dyDescent="0.2">
      <c r="C91" s="18">
        <v>50</v>
      </c>
      <c r="D91" s="18">
        <v>22.18</v>
      </c>
      <c r="E91" s="18">
        <v>20</v>
      </c>
    </row>
    <row r="92" spans="3:5" x14ac:dyDescent="0.2">
      <c r="C92" s="18">
        <v>38</v>
      </c>
      <c r="D92" s="18">
        <v>21.35</v>
      </c>
      <c r="E92" s="18">
        <v>20</v>
      </c>
    </row>
    <row r="93" spans="3:5" x14ac:dyDescent="0.2">
      <c r="C93" s="18">
        <v>60</v>
      </c>
      <c r="D93" s="18">
        <v>25.23</v>
      </c>
      <c r="E93" s="18">
        <v>3</v>
      </c>
    </row>
    <row r="94" spans="3:5" x14ac:dyDescent="0.2">
      <c r="C94" s="18">
        <v>53</v>
      </c>
      <c r="D94" s="18">
        <v>39.6</v>
      </c>
      <c r="E94" s="18">
        <v>0</v>
      </c>
    </row>
    <row r="95" spans="3:5" x14ac:dyDescent="0.2">
      <c r="C95" s="18">
        <v>60</v>
      </c>
      <c r="D95" s="18">
        <v>32.53</v>
      </c>
      <c r="E95" s="18">
        <v>0</v>
      </c>
    </row>
    <row r="96" spans="3:5" x14ac:dyDescent="0.2">
      <c r="C96" s="18">
        <v>64</v>
      </c>
      <c r="D96" s="18">
        <v>25.81</v>
      </c>
      <c r="E96" s="18">
        <v>0</v>
      </c>
    </row>
    <row r="97" spans="3:5" x14ac:dyDescent="0.2">
      <c r="C97" s="18">
        <v>64</v>
      </c>
      <c r="D97" s="18">
        <v>25.16</v>
      </c>
      <c r="E97" s="18">
        <v>9</v>
      </c>
    </row>
    <row r="98" spans="3:5" x14ac:dyDescent="0.2">
      <c r="C98" s="18">
        <v>54</v>
      </c>
      <c r="D98" s="18">
        <v>23.81</v>
      </c>
      <c r="E98" s="18">
        <v>0</v>
      </c>
    </row>
    <row r="99" spans="3:5" x14ac:dyDescent="0.2">
      <c r="C99" s="18">
        <v>49</v>
      </c>
      <c r="D99" s="18">
        <v>23.1</v>
      </c>
      <c r="E99" s="18">
        <v>0</v>
      </c>
    </row>
    <row r="100" spans="3:5" x14ac:dyDescent="0.2">
      <c r="C100" s="18">
        <v>62</v>
      </c>
      <c r="D100" s="18">
        <v>28.27</v>
      </c>
      <c r="E100" s="18">
        <v>0</v>
      </c>
    </row>
    <row r="101" spans="3:5" x14ac:dyDescent="0.2">
      <c r="C101" s="18">
        <v>51</v>
      </c>
      <c r="D101" s="18">
        <v>27.42</v>
      </c>
      <c r="E101" s="18">
        <v>18</v>
      </c>
    </row>
    <row r="102" spans="3:5" x14ac:dyDescent="0.2">
      <c r="C102" s="18">
        <v>52</v>
      </c>
      <c r="D102" s="18">
        <v>34.17</v>
      </c>
      <c r="E102" s="18">
        <v>0</v>
      </c>
    </row>
    <row r="103" spans="3:5" x14ac:dyDescent="0.2">
      <c r="C103" s="18">
        <v>52</v>
      </c>
      <c r="D103" s="18">
        <v>25.09</v>
      </c>
      <c r="E103" s="18">
        <v>0</v>
      </c>
    </row>
    <row r="104" spans="3:5" x14ac:dyDescent="0.2">
      <c r="C104" s="18">
        <v>39</v>
      </c>
      <c r="D104" s="18">
        <v>24.12</v>
      </c>
      <c r="E104" s="18">
        <v>30</v>
      </c>
    </row>
    <row r="105" spans="3:5" x14ac:dyDescent="0.2">
      <c r="C105" s="18">
        <v>41</v>
      </c>
      <c r="D105" s="18">
        <v>18.21</v>
      </c>
      <c r="E105" s="18">
        <v>20</v>
      </c>
    </row>
    <row r="106" spans="3:5" x14ac:dyDescent="0.2">
      <c r="C106" s="18">
        <v>61</v>
      </c>
      <c r="D106" s="18">
        <v>22.73</v>
      </c>
      <c r="E106" s="18">
        <v>5</v>
      </c>
    </row>
    <row r="107" spans="3:5" x14ac:dyDescent="0.2">
      <c r="C107" s="18">
        <v>61</v>
      </c>
      <c r="D107" s="18">
        <v>28.58</v>
      </c>
      <c r="E107" s="18">
        <v>30</v>
      </c>
    </row>
    <row r="108" spans="3:5" x14ac:dyDescent="0.2">
      <c r="C108" s="18">
        <v>59</v>
      </c>
      <c r="D108" s="18">
        <v>20.77</v>
      </c>
      <c r="E108" s="18">
        <v>0</v>
      </c>
    </row>
    <row r="109" spans="3:5" x14ac:dyDescent="0.2">
      <c r="C109" s="18">
        <v>56</v>
      </c>
      <c r="D109" s="18">
        <v>25.68</v>
      </c>
      <c r="E109" s="18">
        <v>1</v>
      </c>
    </row>
    <row r="110" spans="3:5" x14ac:dyDescent="0.2">
      <c r="C110" s="18">
        <v>41</v>
      </c>
      <c r="D110" s="18">
        <v>33.799999999999997</v>
      </c>
      <c r="E110" s="18">
        <v>20</v>
      </c>
    </row>
    <row r="111" spans="3:5" x14ac:dyDescent="0.2">
      <c r="C111" s="18">
        <v>45</v>
      </c>
      <c r="D111" s="18">
        <v>25.92</v>
      </c>
      <c r="E111" s="18">
        <v>0</v>
      </c>
    </row>
    <row r="112" spans="3:5" x14ac:dyDescent="0.2">
      <c r="C112" s="18">
        <v>42</v>
      </c>
      <c r="D112" s="18">
        <v>28.93</v>
      </c>
      <c r="E112" s="18">
        <v>1</v>
      </c>
    </row>
    <row r="113" spans="3:5" x14ac:dyDescent="0.2">
      <c r="C113" s="18">
        <v>63</v>
      </c>
      <c r="D113" s="18">
        <v>28.6</v>
      </c>
      <c r="E113" s="18">
        <v>0</v>
      </c>
    </row>
    <row r="114" spans="3:5" x14ac:dyDescent="0.2">
      <c r="C114" s="18">
        <v>44</v>
      </c>
      <c r="D114" s="18">
        <v>24.04</v>
      </c>
      <c r="E114" s="18">
        <v>0</v>
      </c>
    </row>
    <row r="115" spans="3:5" x14ac:dyDescent="0.2">
      <c r="C115" s="18">
        <v>63</v>
      </c>
      <c r="D115" s="18">
        <v>27.1</v>
      </c>
      <c r="E115" s="18">
        <v>3</v>
      </c>
    </row>
    <row r="116" spans="3:5" x14ac:dyDescent="0.2">
      <c r="C116" s="18">
        <v>67</v>
      </c>
      <c r="D116" s="18">
        <v>24.25</v>
      </c>
      <c r="E116" s="18">
        <v>0</v>
      </c>
    </row>
    <row r="117" spans="3:5" x14ac:dyDescent="0.2">
      <c r="C117" s="18">
        <v>40</v>
      </c>
      <c r="D117" s="18">
        <v>25.45</v>
      </c>
      <c r="E117" s="18">
        <v>20</v>
      </c>
    </row>
    <row r="118" spans="3:5" x14ac:dyDescent="0.2">
      <c r="C118" s="18">
        <v>51</v>
      </c>
      <c r="D118" s="18">
        <v>23.63</v>
      </c>
      <c r="E118" s="18">
        <v>3</v>
      </c>
    </row>
    <row r="119" spans="3:5" x14ac:dyDescent="0.2">
      <c r="C119" s="18">
        <v>54</v>
      </c>
      <c r="D119" s="18">
        <v>26.89</v>
      </c>
      <c r="E119" s="18">
        <v>0</v>
      </c>
    </row>
    <row r="120" spans="3:5" x14ac:dyDescent="0.2">
      <c r="C120" s="18">
        <v>63</v>
      </c>
      <c r="D120" s="18">
        <v>29.35</v>
      </c>
      <c r="E120" s="18">
        <v>0</v>
      </c>
    </row>
    <row r="121" spans="3:5" x14ac:dyDescent="0.2">
      <c r="C121" s="18">
        <v>63</v>
      </c>
      <c r="D121" s="18">
        <v>23.62</v>
      </c>
      <c r="E121" s="18">
        <v>0</v>
      </c>
    </row>
    <row r="122" spans="3:5" x14ac:dyDescent="0.2">
      <c r="C122" s="18">
        <v>65</v>
      </c>
      <c r="D122" s="18">
        <v>30.47</v>
      </c>
      <c r="E122" s="18">
        <v>0</v>
      </c>
    </row>
    <row r="123" spans="3:5" x14ac:dyDescent="0.2">
      <c r="C123" s="18">
        <v>43</v>
      </c>
      <c r="D123" s="18">
        <v>30.3</v>
      </c>
      <c r="E123" s="18">
        <v>0</v>
      </c>
    </row>
    <row r="124" spans="3:5" x14ac:dyDescent="0.2">
      <c r="C124" s="18">
        <v>61</v>
      </c>
      <c r="D124" s="18">
        <v>32.799999999999997</v>
      </c>
      <c r="E124" s="18">
        <v>0</v>
      </c>
    </row>
    <row r="125" spans="3:5" x14ac:dyDescent="0.2">
      <c r="C125" s="18">
        <v>60</v>
      </c>
      <c r="D125" s="18">
        <v>25.45</v>
      </c>
      <c r="E125" s="18">
        <v>15</v>
      </c>
    </row>
    <row r="126" spans="3:5" x14ac:dyDescent="0.2">
      <c r="C126" s="18">
        <v>52</v>
      </c>
      <c r="D126" s="18">
        <v>27.01</v>
      </c>
      <c r="E126" s="18">
        <v>3</v>
      </c>
    </row>
    <row r="127" spans="3:5" x14ac:dyDescent="0.2">
      <c r="C127" s="18">
        <v>66</v>
      </c>
      <c r="D127" s="18">
        <v>20.49</v>
      </c>
      <c r="E127" s="18">
        <v>15</v>
      </c>
    </row>
    <row r="128" spans="3:5" x14ac:dyDescent="0.2">
      <c r="C128" s="18">
        <v>62</v>
      </c>
      <c r="D128" s="18">
        <v>29.64</v>
      </c>
      <c r="E128" s="18">
        <v>0</v>
      </c>
    </row>
    <row r="129" spans="3:5" x14ac:dyDescent="0.2">
      <c r="C129" s="18">
        <v>62</v>
      </c>
      <c r="D129" s="18">
        <v>32.19</v>
      </c>
      <c r="E129" s="18">
        <v>0</v>
      </c>
    </row>
    <row r="130" spans="3:5" x14ac:dyDescent="0.2">
      <c r="C130" s="18">
        <v>53</v>
      </c>
      <c r="D130" s="18">
        <v>21.51</v>
      </c>
      <c r="E130" s="18">
        <v>0</v>
      </c>
    </row>
    <row r="131" spans="3:5" x14ac:dyDescent="0.2">
      <c r="C131" s="18">
        <v>60</v>
      </c>
      <c r="D131" s="18">
        <v>24.22</v>
      </c>
      <c r="E131" s="18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46"/>
  <sheetViews>
    <sheetView zoomScale="90" zoomScaleNormal="90" workbookViewId="0">
      <selection activeCell="L7" sqref="L7"/>
    </sheetView>
  </sheetViews>
  <sheetFormatPr baseColWidth="10" defaultRowHeight="16" x14ac:dyDescent="0.2"/>
  <cols>
    <col min="1" max="4" width="11" bestFit="1" customWidth="1"/>
    <col min="5" max="9" width="13.83203125" customWidth="1"/>
    <col min="10" max="10" width="12.83203125" bestFit="1" customWidth="1"/>
    <col min="11" max="11" width="13.33203125" bestFit="1" customWidth="1"/>
    <col min="12" max="12" width="14.5" customWidth="1"/>
    <col min="13" max="13" width="12.1640625" bestFit="1" customWidth="1"/>
    <col min="14" max="14" width="17.33203125" bestFit="1" customWidth="1"/>
    <col min="15" max="17" width="12.33203125" bestFit="1" customWidth="1"/>
    <col min="18" max="18" width="13.5" bestFit="1" customWidth="1"/>
    <col min="19" max="21" width="11" bestFit="1" customWidth="1"/>
  </cols>
  <sheetData>
    <row r="1" spans="1:19" ht="19" x14ac:dyDescent="0.25">
      <c r="A1" t="s">
        <v>105</v>
      </c>
      <c r="C1" t="s">
        <v>106</v>
      </c>
      <c r="F1" s="13">
        <f>CORREL(A2:A123, B2:B123)</f>
        <v>-0.13226106712177441</v>
      </c>
    </row>
    <row r="2" spans="1:19" x14ac:dyDescent="0.2">
      <c r="A2" s="17" t="s">
        <v>1</v>
      </c>
      <c r="B2" s="17" t="s">
        <v>2</v>
      </c>
      <c r="C2" s="18" t="s">
        <v>1</v>
      </c>
      <c r="D2" s="18" t="s">
        <v>2</v>
      </c>
      <c r="F2" s="9" t="s">
        <v>79</v>
      </c>
      <c r="J2" s="14"/>
      <c r="N2" t="s">
        <v>50</v>
      </c>
    </row>
    <row r="3" spans="1:19" ht="17" thickBot="1" x14ac:dyDescent="0.25">
      <c r="A3" s="17">
        <v>49</v>
      </c>
      <c r="B3" s="17">
        <v>20.68</v>
      </c>
      <c r="C3" s="18">
        <v>38</v>
      </c>
      <c r="D3" s="18">
        <v>30.24</v>
      </c>
    </row>
    <row r="4" spans="1:19" x14ac:dyDescent="0.2">
      <c r="A4" s="17">
        <v>42</v>
      </c>
      <c r="B4" s="17">
        <v>24.23</v>
      </c>
      <c r="C4" s="18">
        <v>49</v>
      </c>
      <c r="D4" s="18">
        <v>21.42</v>
      </c>
      <c r="N4" s="12" t="s">
        <v>51</v>
      </c>
      <c r="O4" s="12"/>
    </row>
    <row r="5" spans="1:19" x14ac:dyDescent="0.2">
      <c r="A5" s="17">
        <v>35</v>
      </c>
      <c r="B5" s="17">
        <v>19.64</v>
      </c>
      <c r="C5" s="18">
        <v>37</v>
      </c>
      <c r="D5" s="18">
        <v>33.29</v>
      </c>
      <c r="N5" t="s">
        <v>52</v>
      </c>
      <c r="O5">
        <v>0.38008148072833292</v>
      </c>
      <c r="P5" s="24" t="s">
        <v>108</v>
      </c>
    </row>
    <row r="6" spans="1:19" x14ac:dyDescent="0.2">
      <c r="A6" s="17">
        <v>45</v>
      </c>
      <c r="B6" s="17">
        <v>21.68</v>
      </c>
      <c r="C6" s="18">
        <v>48</v>
      </c>
      <c r="D6" s="18">
        <v>31.67</v>
      </c>
      <c r="N6" t="s">
        <v>53</v>
      </c>
      <c r="O6">
        <v>0.1444619319926421</v>
      </c>
    </row>
    <row r="7" spans="1:19" x14ac:dyDescent="0.2">
      <c r="A7" s="17">
        <v>55</v>
      </c>
      <c r="B7" s="17">
        <v>24.5</v>
      </c>
      <c r="C7" s="18">
        <v>45</v>
      </c>
      <c r="D7" s="18">
        <v>22.02</v>
      </c>
      <c r="N7" t="s">
        <v>54</v>
      </c>
      <c r="O7">
        <v>0.1372725364631685</v>
      </c>
    </row>
    <row r="8" spans="1:19" x14ac:dyDescent="0.2">
      <c r="A8" s="17">
        <v>40</v>
      </c>
      <c r="B8" s="17">
        <v>23.65</v>
      </c>
      <c r="C8" s="18">
        <v>42</v>
      </c>
      <c r="D8" s="18">
        <v>21.93</v>
      </c>
      <c r="N8" t="s">
        <v>39</v>
      </c>
      <c r="O8">
        <v>8.1224120309765393</v>
      </c>
      <c r="P8" s="24" t="s">
        <v>133</v>
      </c>
    </row>
    <row r="9" spans="1:19" ht="17" thickBot="1" x14ac:dyDescent="0.25">
      <c r="A9" s="17">
        <v>41</v>
      </c>
      <c r="B9" s="17">
        <v>23.47</v>
      </c>
      <c r="C9" s="18">
        <v>47</v>
      </c>
      <c r="D9" s="18">
        <v>20.27</v>
      </c>
      <c r="N9" s="10" t="s">
        <v>55</v>
      </c>
      <c r="O9" s="10">
        <v>121</v>
      </c>
    </row>
    <row r="10" spans="1:19" x14ac:dyDescent="0.2">
      <c r="A10" s="17">
        <v>34</v>
      </c>
      <c r="B10" s="17">
        <v>20.81</v>
      </c>
      <c r="C10" s="18">
        <v>37</v>
      </c>
      <c r="D10" s="18">
        <v>23.09</v>
      </c>
    </row>
    <row r="11" spans="1:19" ht="17" thickBot="1" x14ac:dyDescent="0.25">
      <c r="A11" s="17">
        <v>42</v>
      </c>
      <c r="B11" s="17">
        <v>21.59</v>
      </c>
      <c r="C11" s="18">
        <v>63</v>
      </c>
      <c r="D11" s="18">
        <v>24.3</v>
      </c>
      <c r="N11" t="s">
        <v>56</v>
      </c>
    </row>
    <row r="12" spans="1:19" x14ac:dyDescent="0.2">
      <c r="A12" s="17">
        <v>40</v>
      </c>
      <c r="B12" s="17">
        <v>20.99</v>
      </c>
      <c r="C12" s="18">
        <v>46</v>
      </c>
      <c r="D12" s="18">
        <v>28.73</v>
      </c>
      <c r="N12" s="11"/>
      <c r="O12" s="11" t="s">
        <v>61</v>
      </c>
      <c r="P12" s="11" t="s">
        <v>62</v>
      </c>
      <c r="Q12" s="11" t="s">
        <v>63</v>
      </c>
      <c r="R12" s="11" t="s">
        <v>64</v>
      </c>
      <c r="S12" s="11" t="s">
        <v>65</v>
      </c>
    </row>
    <row r="13" spans="1:19" x14ac:dyDescent="0.2">
      <c r="A13" s="17">
        <v>52</v>
      </c>
      <c r="B13" s="17">
        <v>23.51</v>
      </c>
      <c r="C13" s="18">
        <v>49</v>
      </c>
      <c r="D13" s="18">
        <v>29.07</v>
      </c>
      <c r="N13" t="s">
        <v>57</v>
      </c>
      <c r="O13">
        <v>1</v>
      </c>
      <c r="P13">
        <v>1325.6567097808766</v>
      </c>
      <c r="Q13">
        <v>1325.6567097808766</v>
      </c>
      <c r="R13">
        <v>20.093752166007135</v>
      </c>
      <c r="S13">
        <v>1.7078877246312662E-5</v>
      </c>
    </row>
    <row r="14" spans="1:19" x14ac:dyDescent="0.2">
      <c r="A14" s="17">
        <v>38</v>
      </c>
      <c r="B14" s="17">
        <v>21.8</v>
      </c>
      <c r="C14" s="18">
        <v>41</v>
      </c>
      <c r="D14" s="18">
        <v>23.28</v>
      </c>
      <c r="N14" t="s">
        <v>58</v>
      </c>
      <c r="O14">
        <v>119</v>
      </c>
      <c r="P14">
        <v>7850.8556869133372</v>
      </c>
      <c r="Q14">
        <v>65.97357720095242</v>
      </c>
    </row>
    <row r="15" spans="1:19" ht="17" thickBot="1" x14ac:dyDescent="0.25">
      <c r="A15" s="17">
        <v>60</v>
      </c>
      <c r="B15" s="17">
        <v>26.59</v>
      </c>
      <c r="C15" s="18">
        <v>38</v>
      </c>
      <c r="D15" s="18">
        <v>23.24</v>
      </c>
      <c r="N15" s="10" t="s">
        <v>59</v>
      </c>
      <c r="O15" s="10">
        <v>120</v>
      </c>
      <c r="P15" s="10">
        <v>9176.5123966942137</v>
      </c>
      <c r="Q15" s="10"/>
      <c r="R15" s="10"/>
      <c r="S15" s="10"/>
    </row>
    <row r="16" spans="1:19" ht="17" thickBot="1" x14ac:dyDescent="0.25">
      <c r="A16" s="17">
        <v>40</v>
      </c>
      <c r="B16" s="17">
        <v>16.690000000000001</v>
      </c>
      <c r="C16" s="18">
        <v>42</v>
      </c>
      <c r="D16" s="18">
        <v>24.56</v>
      </c>
    </row>
    <row r="17" spans="1:22" x14ac:dyDescent="0.2">
      <c r="A17" s="17">
        <v>36</v>
      </c>
      <c r="B17" s="17">
        <v>26.13</v>
      </c>
      <c r="C17" s="18">
        <v>41</v>
      </c>
      <c r="D17" s="18">
        <v>18.86</v>
      </c>
      <c r="N17" s="11"/>
      <c r="O17" s="11" t="s">
        <v>66</v>
      </c>
      <c r="P17" s="11" t="s">
        <v>39</v>
      </c>
      <c r="Q17" s="11" t="s">
        <v>67</v>
      </c>
      <c r="R17" s="11" t="s">
        <v>68</v>
      </c>
      <c r="S17" s="11" t="s">
        <v>69</v>
      </c>
      <c r="T17" s="11" t="s">
        <v>70</v>
      </c>
      <c r="U17" s="11" t="s">
        <v>71</v>
      </c>
      <c r="V17" s="11" t="s">
        <v>72</v>
      </c>
    </row>
    <row r="18" spans="1:22" x14ac:dyDescent="0.2">
      <c r="A18" s="17">
        <v>44</v>
      </c>
      <c r="B18" s="17">
        <v>22.16</v>
      </c>
      <c r="C18" s="18">
        <v>39</v>
      </c>
      <c r="D18" s="18">
        <v>29.23</v>
      </c>
      <c r="N18" t="s">
        <v>60</v>
      </c>
      <c r="O18">
        <v>27.975380279303618</v>
      </c>
      <c r="P18">
        <v>4.8846766288289132</v>
      </c>
      <c r="Q18">
        <v>5.7271713984494879</v>
      </c>
      <c r="R18" s="25">
        <v>7.8173892972257757E-8</v>
      </c>
      <c r="S18">
        <v>18.303232690027372</v>
      </c>
      <c r="T18">
        <v>37.647527868579864</v>
      </c>
      <c r="U18">
        <v>18.303232690027372</v>
      </c>
      <c r="V18">
        <v>37.647527868579864</v>
      </c>
    </row>
    <row r="19" spans="1:22" ht="17" thickBot="1" x14ac:dyDescent="0.25">
      <c r="A19" s="17">
        <v>56</v>
      </c>
      <c r="B19" s="17">
        <v>23.17</v>
      </c>
      <c r="C19" s="18">
        <v>43</v>
      </c>
      <c r="D19" s="18">
        <v>29.89</v>
      </c>
      <c r="N19" s="10" t="s">
        <v>2</v>
      </c>
      <c r="O19" s="10">
        <v>0.88238450784660172</v>
      </c>
      <c r="P19" s="10">
        <v>0.19684634432107115</v>
      </c>
      <c r="Q19" s="10">
        <v>4.4826055108616414</v>
      </c>
      <c r="R19" s="10">
        <v>1.7078877246312509E-5</v>
      </c>
      <c r="S19" s="10">
        <v>0.49260908577544793</v>
      </c>
      <c r="T19" s="10">
        <v>1.2721599299177555</v>
      </c>
      <c r="U19" s="10">
        <v>0.49260908577544793</v>
      </c>
      <c r="V19" s="10">
        <v>1.2721599299177555</v>
      </c>
    </row>
    <row r="20" spans="1:22" x14ac:dyDescent="0.2">
      <c r="A20" s="17">
        <v>42</v>
      </c>
      <c r="B20" s="17">
        <v>19.27</v>
      </c>
      <c r="C20" s="18">
        <v>40</v>
      </c>
      <c r="D20" s="18">
        <v>27.91</v>
      </c>
    </row>
    <row r="21" spans="1:22" x14ac:dyDescent="0.2">
      <c r="A21" s="17">
        <v>38</v>
      </c>
      <c r="B21" s="17">
        <v>23.88</v>
      </c>
      <c r="C21" s="18">
        <v>41</v>
      </c>
      <c r="D21" s="18">
        <v>31.31</v>
      </c>
    </row>
    <row r="22" spans="1:22" x14ac:dyDescent="0.2">
      <c r="A22" s="17">
        <v>36</v>
      </c>
      <c r="B22" s="17">
        <v>26.03</v>
      </c>
      <c r="C22" s="18">
        <v>40</v>
      </c>
      <c r="D22" s="18">
        <v>20.68</v>
      </c>
    </row>
    <row r="23" spans="1:22" ht="17" thickBot="1" x14ac:dyDescent="0.25">
      <c r="A23" s="17">
        <v>46</v>
      </c>
      <c r="B23" s="17">
        <v>23.38</v>
      </c>
      <c r="C23" s="18">
        <v>46</v>
      </c>
      <c r="D23" s="18">
        <v>22.89</v>
      </c>
      <c r="F23" s="9" t="s">
        <v>166</v>
      </c>
      <c r="N23" t="s">
        <v>73</v>
      </c>
    </row>
    <row r="24" spans="1:22" ht="17" thickBot="1" x14ac:dyDescent="0.25">
      <c r="A24" s="17">
        <v>43</v>
      </c>
      <c r="B24" s="17">
        <v>22.36</v>
      </c>
      <c r="C24" s="18">
        <v>57</v>
      </c>
      <c r="D24" s="18">
        <v>18.64</v>
      </c>
      <c r="F24" s="11"/>
      <c r="G24" s="11" t="s">
        <v>0</v>
      </c>
      <c r="H24" s="11" t="s">
        <v>1</v>
      </c>
      <c r="I24" s="11" t="s">
        <v>2</v>
      </c>
      <c r="J24" s="11" t="s">
        <v>3</v>
      </c>
      <c r="K24" s="11" t="s">
        <v>4</v>
      </c>
      <c r="L24" s="11" t="s">
        <v>78</v>
      </c>
    </row>
    <row r="25" spans="1:22" x14ac:dyDescent="0.2">
      <c r="A25" s="17">
        <v>47</v>
      </c>
      <c r="B25" s="17">
        <v>20.13</v>
      </c>
      <c r="C25" s="18">
        <v>55</v>
      </c>
      <c r="D25" s="18">
        <v>26.27</v>
      </c>
      <c r="F25" t="s">
        <v>0</v>
      </c>
      <c r="G25">
        <v>1</v>
      </c>
      <c r="N25" s="11" t="s">
        <v>74</v>
      </c>
      <c r="O25" s="11" t="s">
        <v>75</v>
      </c>
      <c r="P25" s="11" t="s">
        <v>76</v>
      </c>
    </row>
    <row r="26" spans="1:22" x14ac:dyDescent="0.2">
      <c r="A26" s="17">
        <v>47</v>
      </c>
      <c r="B26" s="17">
        <v>21.66</v>
      </c>
      <c r="C26" s="18">
        <v>58</v>
      </c>
      <c r="D26" s="18">
        <v>30.08</v>
      </c>
      <c r="F26" t="s">
        <v>1</v>
      </c>
      <c r="G26">
        <v>8.8480722788617502E-2</v>
      </c>
      <c r="H26">
        <v>1</v>
      </c>
      <c r="N26">
        <v>1</v>
      </c>
      <c r="O26">
        <v>46.223091901571337</v>
      </c>
      <c r="P26">
        <v>2.7769080984286632</v>
      </c>
    </row>
    <row r="27" spans="1:22" x14ac:dyDescent="0.2">
      <c r="A27" s="17">
        <v>54</v>
      </c>
      <c r="B27" s="17">
        <v>19.63</v>
      </c>
      <c r="C27" s="18">
        <v>45</v>
      </c>
      <c r="D27" s="18">
        <v>23.87</v>
      </c>
      <c r="F27" t="s">
        <v>2</v>
      </c>
      <c r="G27">
        <v>0.21220785527592681</v>
      </c>
      <c r="H27">
        <v>0.22451443953438066</v>
      </c>
      <c r="I27">
        <v>1</v>
      </c>
      <c r="N27">
        <v>2</v>
      </c>
      <c r="O27">
        <v>49.355556904426777</v>
      </c>
      <c r="P27">
        <v>-7.355556904426777</v>
      </c>
    </row>
    <row r="28" spans="1:22" x14ac:dyDescent="0.2">
      <c r="A28" s="17">
        <v>39</v>
      </c>
      <c r="B28" s="17">
        <v>22.35</v>
      </c>
      <c r="C28" s="18">
        <v>51</v>
      </c>
      <c r="D28" s="18">
        <v>24.16</v>
      </c>
      <c r="F28" t="s">
        <v>3</v>
      </c>
      <c r="G28">
        <v>1.9296748210002025E-2</v>
      </c>
      <c r="H28">
        <v>-0.16425043658658661</v>
      </c>
      <c r="I28">
        <v>-0.30199170942280146</v>
      </c>
      <c r="J28">
        <v>1</v>
      </c>
      <c r="N28">
        <v>3</v>
      </c>
      <c r="O28">
        <v>45.305412013410873</v>
      </c>
      <c r="P28">
        <v>-10.305412013410873</v>
      </c>
    </row>
    <row r="29" spans="1:22" x14ac:dyDescent="0.2">
      <c r="A29" s="17">
        <v>54</v>
      </c>
      <c r="B29" s="17">
        <v>17.61</v>
      </c>
      <c r="C29" s="18">
        <v>57</v>
      </c>
      <c r="D29" s="18">
        <v>24.88</v>
      </c>
      <c r="F29" t="s">
        <v>4</v>
      </c>
      <c r="G29">
        <v>5.4865057851151804E-2</v>
      </c>
      <c r="H29">
        <v>0.38426265900960105</v>
      </c>
      <c r="I29">
        <v>0.29090347478456391</v>
      </c>
      <c r="J29">
        <v>-0.12767031715026145</v>
      </c>
      <c r="K29">
        <v>1</v>
      </c>
      <c r="N29">
        <v>4</v>
      </c>
      <c r="O29">
        <v>47.105476409417946</v>
      </c>
      <c r="P29">
        <v>-2.1054764094179461</v>
      </c>
    </row>
    <row r="30" spans="1:22" ht="17" thickBot="1" x14ac:dyDescent="0.25">
      <c r="A30" s="17">
        <v>46</v>
      </c>
      <c r="B30" s="17">
        <v>19.98</v>
      </c>
      <c r="C30" s="18">
        <v>64</v>
      </c>
      <c r="D30" s="18">
        <v>22.89</v>
      </c>
      <c r="F30" s="10" t="s">
        <v>78</v>
      </c>
      <c r="G30" s="10">
        <v>-1.9827471401653862E-2</v>
      </c>
      <c r="H30" s="10">
        <v>0.36691201608138946</v>
      </c>
      <c r="I30" s="10">
        <v>0.3737297290977718</v>
      </c>
      <c r="J30" s="10">
        <v>-0.16530844560988128</v>
      </c>
      <c r="K30" s="10">
        <v>0.38027761711972202</v>
      </c>
      <c r="L30" s="10">
        <v>1</v>
      </c>
      <c r="N30">
        <v>5</v>
      </c>
      <c r="O30">
        <v>49.593800721545364</v>
      </c>
      <c r="P30">
        <v>5.4061992784546362</v>
      </c>
    </row>
    <row r="31" spans="1:22" x14ac:dyDescent="0.2">
      <c r="A31" s="17">
        <v>44</v>
      </c>
      <c r="B31" s="17">
        <v>21.16</v>
      </c>
      <c r="C31" s="18">
        <v>52</v>
      </c>
      <c r="D31" s="18">
        <v>24.29</v>
      </c>
      <c r="M31" s="14"/>
      <c r="N31">
        <v>6</v>
      </c>
      <c r="O31">
        <v>48.843773889875749</v>
      </c>
      <c r="P31">
        <v>-8.8437738898757488</v>
      </c>
    </row>
    <row r="32" spans="1:22" x14ac:dyDescent="0.2">
      <c r="A32" s="17">
        <v>39</v>
      </c>
      <c r="B32" s="17">
        <v>22.54</v>
      </c>
      <c r="C32" s="18">
        <v>47</v>
      </c>
      <c r="D32" s="18">
        <v>22.35</v>
      </c>
      <c r="N32">
        <v>7</v>
      </c>
      <c r="O32">
        <v>48.68494467846336</v>
      </c>
      <c r="P32">
        <v>-7.6849446784633599</v>
      </c>
    </row>
    <row r="33" spans="1:16" x14ac:dyDescent="0.2">
      <c r="A33" s="17">
        <v>37</v>
      </c>
      <c r="B33" s="17">
        <v>28.41</v>
      </c>
      <c r="C33" s="18">
        <v>39</v>
      </c>
      <c r="D33" s="18">
        <v>30.36</v>
      </c>
      <c r="N33">
        <v>8</v>
      </c>
      <c r="O33">
        <v>46.337801887591397</v>
      </c>
      <c r="P33">
        <v>-12.337801887591397</v>
      </c>
    </row>
    <row r="34" spans="1:16" x14ac:dyDescent="0.2">
      <c r="A34" s="17">
        <v>63</v>
      </c>
      <c r="B34" s="17">
        <v>22.15</v>
      </c>
      <c r="C34" s="18">
        <v>39</v>
      </c>
      <c r="D34" s="18">
        <v>20.56</v>
      </c>
      <c r="N34">
        <v>9</v>
      </c>
      <c r="O34">
        <v>47.026061803711748</v>
      </c>
      <c r="P34">
        <v>-5.0260618037117482</v>
      </c>
    </row>
    <row r="35" spans="1:16" x14ac:dyDescent="0.2">
      <c r="A35" s="17">
        <v>46</v>
      </c>
      <c r="B35" s="17">
        <v>20.350000000000001</v>
      </c>
      <c r="C35" s="18">
        <v>50</v>
      </c>
      <c r="D35" s="18">
        <v>18.989999999999998</v>
      </c>
      <c r="N35">
        <v>10</v>
      </c>
      <c r="O35">
        <v>46.496631099003785</v>
      </c>
      <c r="P35">
        <v>-6.4966310990037854</v>
      </c>
    </row>
    <row r="36" spans="1:16" x14ac:dyDescent="0.2">
      <c r="A36" s="17">
        <v>41</v>
      </c>
      <c r="B36" s="17">
        <v>23.54</v>
      </c>
      <c r="C36" s="18">
        <v>50</v>
      </c>
      <c r="D36" s="18">
        <v>26.39</v>
      </c>
      <c r="N36">
        <v>11</v>
      </c>
      <c r="O36">
        <v>48.720240058777222</v>
      </c>
      <c r="P36">
        <v>3.2797599412227783</v>
      </c>
    </row>
    <row r="37" spans="1:16" x14ac:dyDescent="0.2">
      <c r="A37" s="17">
        <v>39</v>
      </c>
      <c r="B37" s="17">
        <v>28.73</v>
      </c>
      <c r="C37" s="18">
        <v>47</v>
      </c>
      <c r="D37" s="18">
        <v>19.66</v>
      </c>
      <c r="N37">
        <v>12</v>
      </c>
      <c r="O37">
        <v>47.211362550359539</v>
      </c>
      <c r="P37">
        <v>-9.2113625503595387</v>
      </c>
    </row>
    <row r="38" spans="1:16" x14ac:dyDescent="0.2">
      <c r="A38" s="17">
        <v>43</v>
      </c>
      <c r="B38" s="17">
        <v>26.87</v>
      </c>
      <c r="C38" s="18">
        <v>46</v>
      </c>
      <c r="D38" s="18">
        <v>23.1</v>
      </c>
      <c r="N38">
        <v>13</v>
      </c>
      <c r="O38">
        <v>51.437984342944759</v>
      </c>
      <c r="P38">
        <v>8.562015657055241</v>
      </c>
    </row>
    <row r="39" spans="1:16" x14ac:dyDescent="0.2">
      <c r="A39" s="17">
        <v>52</v>
      </c>
      <c r="B39" s="17">
        <v>21.48</v>
      </c>
      <c r="C39" s="18">
        <v>60</v>
      </c>
      <c r="D39" s="18">
        <v>30.36</v>
      </c>
      <c r="N39">
        <v>14</v>
      </c>
      <c r="O39">
        <v>42.702377715263403</v>
      </c>
      <c r="P39">
        <v>-2.7023777152634025</v>
      </c>
    </row>
    <row r="40" spans="1:16" x14ac:dyDescent="0.2">
      <c r="A40" s="17">
        <v>38</v>
      </c>
      <c r="B40" s="17">
        <v>23.47</v>
      </c>
      <c r="C40" s="18">
        <v>43</v>
      </c>
      <c r="D40" s="18">
        <v>27.64</v>
      </c>
      <c r="N40">
        <v>15</v>
      </c>
      <c r="O40">
        <v>51.032087469335323</v>
      </c>
      <c r="P40">
        <v>-15.032087469335323</v>
      </c>
    </row>
    <row r="41" spans="1:16" x14ac:dyDescent="0.2">
      <c r="C41" s="18">
        <v>52</v>
      </c>
      <c r="D41" s="18">
        <v>25.11</v>
      </c>
      <c r="N41">
        <v>16</v>
      </c>
      <c r="O41">
        <v>47.529020973184316</v>
      </c>
      <c r="P41">
        <v>-3.5290209731843163</v>
      </c>
    </row>
    <row r="42" spans="1:16" x14ac:dyDescent="0.2">
      <c r="C42" s="18">
        <v>50</v>
      </c>
      <c r="D42" s="18">
        <v>22.91</v>
      </c>
      <c r="N42">
        <v>17</v>
      </c>
      <c r="O42">
        <v>48.420229326109379</v>
      </c>
      <c r="P42">
        <v>7.5797706738906214</v>
      </c>
    </row>
    <row r="43" spans="1:16" x14ac:dyDescent="0.2">
      <c r="C43" s="18">
        <v>58</v>
      </c>
      <c r="D43" s="18">
        <v>22.54</v>
      </c>
      <c r="N43">
        <v>18</v>
      </c>
      <c r="O43">
        <v>44.978929745507628</v>
      </c>
      <c r="P43">
        <v>-2.978929745507628</v>
      </c>
    </row>
    <row r="44" spans="1:16" x14ac:dyDescent="0.2">
      <c r="C44" s="18">
        <v>60</v>
      </c>
      <c r="D44" s="18">
        <v>27.49</v>
      </c>
      <c r="N44">
        <v>19</v>
      </c>
      <c r="O44">
        <v>49.046722326680467</v>
      </c>
      <c r="P44">
        <v>-11.046722326680467</v>
      </c>
    </row>
    <row r="45" spans="1:16" x14ac:dyDescent="0.2">
      <c r="C45" s="18">
        <v>56</v>
      </c>
      <c r="D45" s="18">
        <v>30.78</v>
      </c>
      <c r="N45">
        <v>20</v>
      </c>
      <c r="O45">
        <v>50.943849018550665</v>
      </c>
      <c r="P45">
        <v>-14.943849018550665</v>
      </c>
    </row>
    <row r="46" spans="1:16" x14ac:dyDescent="0.2">
      <c r="C46" s="18">
        <v>44</v>
      </c>
      <c r="D46" s="18">
        <v>23.29</v>
      </c>
      <c r="N46">
        <v>21</v>
      </c>
      <c r="O46">
        <v>48.605530072757162</v>
      </c>
      <c r="P46">
        <v>-2.605530072757162</v>
      </c>
    </row>
    <row r="47" spans="1:16" x14ac:dyDescent="0.2">
      <c r="C47" s="18">
        <v>57</v>
      </c>
      <c r="D47" s="18">
        <v>26.24</v>
      </c>
      <c r="N47">
        <v>22</v>
      </c>
      <c r="O47">
        <v>47.705497874753632</v>
      </c>
      <c r="P47">
        <v>-4.7054978747536325</v>
      </c>
    </row>
    <row r="48" spans="1:16" x14ac:dyDescent="0.2">
      <c r="C48" s="18">
        <v>55</v>
      </c>
      <c r="D48" s="18">
        <v>20.56</v>
      </c>
      <c r="N48">
        <v>23</v>
      </c>
      <c r="O48">
        <v>45.73778042225571</v>
      </c>
      <c r="P48">
        <v>1.2622195777442897</v>
      </c>
    </row>
    <row r="49" spans="3:16" x14ac:dyDescent="0.2">
      <c r="C49" s="18">
        <v>49</v>
      </c>
      <c r="D49" s="18">
        <v>21.6</v>
      </c>
      <c r="N49">
        <v>24</v>
      </c>
      <c r="O49">
        <v>47.087828719261012</v>
      </c>
      <c r="P49">
        <v>-8.7828719261011656E-2</v>
      </c>
    </row>
    <row r="50" spans="3:16" x14ac:dyDescent="0.2">
      <c r="C50" s="18">
        <v>63</v>
      </c>
      <c r="D50" s="18">
        <v>33.11</v>
      </c>
      <c r="N50">
        <v>25</v>
      </c>
      <c r="O50">
        <v>45.296588168332406</v>
      </c>
      <c r="P50">
        <v>8.7034118316675944</v>
      </c>
    </row>
    <row r="51" spans="3:16" x14ac:dyDescent="0.2">
      <c r="C51" s="18">
        <v>65</v>
      </c>
      <c r="D51" s="18">
        <v>28.38</v>
      </c>
      <c r="N51">
        <v>26</v>
      </c>
      <c r="O51">
        <v>47.696674029675165</v>
      </c>
      <c r="P51">
        <v>-8.6966740296751652</v>
      </c>
    </row>
    <row r="52" spans="3:16" x14ac:dyDescent="0.2">
      <c r="C52" s="18">
        <v>49</v>
      </c>
      <c r="D52" s="18">
        <v>25.94</v>
      </c>
      <c r="N52">
        <v>27</v>
      </c>
      <c r="O52">
        <v>43.514171462482274</v>
      </c>
      <c r="P52">
        <v>10.485828537517726</v>
      </c>
    </row>
    <row r="53" spans="3:16" x14ac:dyDescent="0.2">
      <c r="C53" s="18">
        <v>59</v>
      </c>
      <c r="D53" s="18">
        <v>34.549999999999997</v>
      </c>
      <c r="N53">
        <v>28</v>
      </c>
      <c r="O53">
        <v>45.605422746078716</v>
      </c>
      <c r="P53">
        <v>0.39457725392128395</v>
      </c>
    </row>
    <row r="54" spans="3:16" x14ac:dyDescent="0.2">
      <c r="C54" s="18">
        <v>50</v>
      </c>
      <c r="D54" s="18">
        <v>22.18</v>
      </c>
      <c r="N54">
        <v>29</v>
      </c>
      <c r="O54">
        <v>46.646636465337707</v>
      </c>
      <c r="P54">
        <v>-2.646636465337707</v>
      </c>
    </row>
    <row r="55" spans="3:16" x14ac:dyDescent="0.2">
      <c r="C55" s="18">
        <v>38</v>
      </c>
      <c r="D55" s="18">
        <v>21.35</v>
      </c>
      <c r="N55">
        <v>30</v>
      </c>
      <c r="O55">
        <v>47.864327086166021</v>
      </c>
      <c r="P55">
        <v>-8.8643270861660213</v>
      </c>
    </row>
    <row r="56" spans="3:16" x14ac:dyDescent="0.2">
      <c r="C56" s="18">
        <v>60</v>
      </c>
      <c r="D56" s="18">
        <v>25.23</v>
      </c>
      <c r="N56">
        <v>31</v>
      </c>
      <c r="O56">
        <v>53.043924147225574</v>
      </c>
      <c r="P56">
        <v>-16.043924147225574</v>
      </c>
    </row>
    <row r="57" spans="3:16" x14ac:dyDescent="0.2">
      <c r="C57" s="18">
        <v>60</v>
      </c>
      <c r="D57" s="18">
        <v>32.53</v>
      </c>
      <c r="N57">
        <v>32</v>
      </c>
      <c r="O57">
        <v>47.520197128105849</v>
      </c>
      <c r="P57">
        <v>15.479802871894151</v>
      </c>
    </row>
    <row r="58" spans="3:16" x14ac:dyDescent="0.2">
      <c r="C58" s="18">
        <v>64</v>
      </c>
      <c r="D58" s="18">
        <v>25.81</v>
      </c>
      <c r="N58">
        <v>33</v>
      </c>
      <c r="O58">
        <v>45.931905013981961</v>
      </c>
      <c r="P58">
        <v>6.8094986018039094E-2</v>
      </c>
    </row>
    <row r="59" spans="3:16" x14ac:dyDescent="0.2">
      <c r="C59" s="18">
        <v>64</v>
      </c>
      <c r="D59" s="18">
        <v>25.16</v>
      </c>
      <c r="N59">
        <v>34</v>
      </c>
      <c r="O59">
        <v>48.746711594012623</v>
      </c>
      <c r="P59">
        <v>-7.7467115940126234</v>
      </c>
    </row>
    <row r="60" spans="3:16" x14ac:dyDescent="0.2">
      <c r="C60" s="18">
        <v>54</v>
      </c>
      <c r="D60" s="18">
        <v>23.81</v>
      </c>
      <c r="N60">
        <v>35</v>
      </c>
      <c r="O60">
        <v>53.32628718973649</v>
      </c>
      <c r="P60">
        <v>-14.32628718973649</v>
      </c>
    </row>
    <row r="61" spans="3:16" x14ac:dyDescent="0.2">
      <c r="C61" s="18">
        <v>49</v>
      </c>
      <c r="D61" s="18">
        <v>23.1</v>
      </c>
      <c r="N61">
        <v>36</v>
      </c>
      <c r="O61">
        <v>51.685052005141806</v>
      </c>
      <c r="P61">
        <v>-8.6850520051418059</v>
      </c>
    </row>
    <row r="62" spans="3:16" x14ac:dyDescent="0.2">
      <c r="C62" s="18">
        <v>62</v>
      </c>
      <c r="D62" s="18">
        <v>28.27</v>
      </c>
      <c r="N62">
        <v>37</v>
      </c>
      <c r="O62">
        <v>46.928999507848623</v>
      </c>
      <c r="P62">
        <v>5.0710004921513772</v>
      </c>
    </row>
    <row r="63" spans="3:16" x14ac:dyDescent="0.2">
      <c r="C63" s="18">
        <v>51</v>
      </c>
      <c r="D63" s="18">
        <v>27.42</v>
      </c>
      <c r="N63">
        <v>38</v>
      </c>
      <c r="O63">
        <v>48.68494467846336</v>
      </c>
      <c r="P63">
        <v>-10.68494467846336</v>
      </c>
    </row>
    <row r="64" spans="3:16" x14ac:dyDescent="0.2">
      <c r="C64" s="18">
        <v>52</v>
      </c>
      <c r="D64" s="18">
        <v>34.17</v>
      </c>
      <c r="N64">
        <v>39</v>
      </c>
      <c r="O64">
        <v>46.876056437377827</v>
      </c>
      <c r="P64">
        <v>2.1239435626221734</v>
      </c>
    </row>
    <row r="65" spans="3:25" x14ac:dyDescent="0.2">
      <c r="C65" s="18">
        <v>52</v>
      </c>
      <c r="D65" s="18">
        <v>25.09</v>
      </c>
      <c r="N65">
        <v>40</v>
      </c>
      <c r="O65">
        <v>55.920497642805501</v>
      </c>
      <c r="P65">
        <v>-7.9204976428055005</v>
      </c>
    </row>
    <row r="66" spans="3:25" x14ac:dyDescent="0.2">
      <c r="C66" s="18">
        <v>39</v>
      </c>
      <c r="D66" s="18">
        <v>24.12</v>
      </c>
      <c r="N66">
        <v>41</v>
      </c>
      <c r="O66">
        <v>47.405487142085789</v>
      </c>
      <c r="P66">
        <v>-2.4054871420857893</v>
      </c>
    </row>
    <row r="67" spans="3:25" x14ac:dyDescent="0.2">
      <c r="C67" s="18">
        <v>41</v>
      </c>
      <c r="D67" s="18">
        <v>18.21</v>
      </c>
      <c r="N67">
        <v>42</v>
      </c>
      <c r="O67">
        <v>47.326072536379598</v>
      </c>
      <c r="P67">
        <v>-5.3260725363795984</v>
      </c>
    </row>
    <row r="68" spans="3:25" x14ac:dyDescent="0.2">
      <c r="C68" s="18">
        <v>61</v>
      </c>
      <c r="D68" s="18">
        <v>22.73</v>
      </c>
      <c r="N68">
        <v>43</v>
      </c>
      <c r="O68">
        <v>45.861314253354237</v>
      </c>
      <c r="P68">
        <v>1.1386857466457627</v>
      </c>
    </row>
    <row r="69" spans="3:25" x14ac:dyDescent="0.2">
      <c r="C69" s="18">
        <v>61</v>
      </c>
      <c r="D69" s="18">
        <v>28.58</v>
      </c>
      <c r="N69">
        <v>44</v>
      </c>
      <c r="O69">
        <v>48.349638565481655</v>
      </c>
      <c r="P69">
        <v>-11.349638565481655</v>
      </c>
      <c r="X69" s="18"/>
      <c r="Y69" s="18"/>
    </row>
    <row r="70" spans="3:25" x14ac:dyDescent="0.2">
      <c r="C70" s="18">
        <v>59</v>
      </c>
      <c r="D70" s="18">
        <v>20.77</v>
      </c>
      <c r="N70">
        <v>45</v>
      </c>
      <c r="O70">
        <v>49.417323819976041</v>
      </c>
      <c r="P70">
        <v>13.582676180023959</v>
      </c>
      <c r="X70" s="18"/>
      <c r="Y70" s="18"/>
    </row>
    <row r="71" spans="3:25" x14ac:dyDescent="0.2">
      <c r="C71" s="18">
        <v>56</v>
      </c>
      <c r="D71" s="18">
        <v>25.68</v>
      </c>
      <c r="N71">
        <v>46</v>
      </c>
      <c r="O71">
        <v>53.32628718973649</v>
      </c>
      <c r="P71">
        <v>-7.3262871897364903</v>
      </c>
      <c r="X71" s="18"/>
      <c r="Y71" s="18"/>
    </row>
    <row r="72" spans="3:25" x14ac:dyDescent="0.2">
      <c r="C72" s="18">
        <v>41</v>
      </c>
      <c r="D72" s="18">
        <v>33.799999999999997</v>
      </c>
      <c r="N72">
        <v>47</v>
      </c>
      <c r="O72">
        <v>53.626297922404333</v>
      </c>
      <c r="P72">
        <v>-4.6262979224043335</v>
      </c>
      <c r="X72" s="18"/>
      <c r="Y72" s="18"/>
    </row>
    <row r="73" spans="3:25" x14ac:dyDescent="0.2">
      <c r="C73" s="18">
        <v>45</v>
      </c>
      <c r="D73" s="18">
        <v>25.92</v>
      </c>
      <c r="N73">
        <v>48</v>
      </c>
      <c r="O73">
        <v>48.517291621972504</v>
      </c>
      <c r="P73">
        <v>-7.5172916219725039</v>
      </c>
      <c r="X73" s="18"/>
      <c r="Y73" s="18"/>
    </row>
    <row r="74" spans="3:25" x14ac:dyDescent="0.2">
      <c r="C74" s="18">
        <v>42</v>
      </c>
      <c r="D74" s="18">
        <v>28.93</v>
      </c>
      <c r="N74">
        <v>49</v>
      </c>
      <c r="O74">
        <v>48.481996241658642</v>
      </c>
      <c r="P74">
        <v>-10.481996241658642</v>
      </c>
      <c r="X74" s="18"/>
      <c r="Y74" s="18"/>
    </row>
    <row r="75" spans="3:25" x14ac:dyDescent="0.2">
      <c r="C75" s="18">
        <v>63</v>
      </c>
      <c r="D75" s="18">
        <v>28.6</v>
      </c>
      <c r="N75">
        <v>50</v>
      </c>
      <c r="O75">
        <v>49.646743792016153</v>
      </c>
      <c r="P75">
        <v>-7.646743792016153</v>
      </c>
      <c r="X75" s="18"/>
      <c r="Y75" s="18"/>
    </row>
    <row r="76" spans="3:25" x14ac:dyDescent="0.2">
      <c r="C76" s="18">
        <v>44</v>
      </c>
      <c r="D76" s="18">
        <v>24.04</v>
      </c>
      <c r="N76">
        <v>51</v>
      </c>
      <c r="O76">
        <v>44.617152097290528</v>
      </c>
      <c r="P76">
        <v>-3.6171520972905284</v>
      </c>
      <c r="X76" s="18"/>
      <c r="Y76" s="18"/>
    </row>
    <row r="77" spans="3:25" x14ac:dyDescent="0.2">
      <c r="C77" s="18">
        <v>63</v>
      </c>
      <c r="D77" s="18">
        <v>27.1</v>
      </c>
      <c r="N77">
        <v>52</v>
      </c>
      <c r="O77">
        <v>54.349853218838547</v>
      </c>
      <c r="P77">
        <v>-11.349853218838547</v>
      </c>
      <c r="X77" s="18"/>
      <c r="Y77" s="18"/>
    </row>
    <row r="78" spans="3:25" x14ac:dyDescent="0.2">
      <c r="C78" s="18">
        <v>67</v>
      </c>
      <c r="D78" s="18">
        <v>24.25</v>
      </c>
      <c r="N78">
        <v>53</v>
      </c>
      <c r="O78">
        <v>52.602731893302277</v>
      </c>
      <c r="P78">
        <v>-12.602731893302277</v>
      </c>
      <c r="X78" s="18"/>
      <c r="Y78" s="18"/>
    </row>
    <row r="79" spans="3:25" x14ac:dyDescent="0.2">
      <c r="C79" s="18">
        <v>40</v>
      </c>
      <c r="D79" s="18">
        <v>25.45</v>
      </c>
      <c r="N79">
        <v>54</v>
      </c>
      <c r="O79">
        <v>46.223091901571337</v>
      </c>
      <c r="P79">
        <v>-6.2230919015713368</v>
      </c>
      <c r="X79" s="18"/>
      <c r="Y79" s="18"/>
    </row>
    <row r="80" spans="3:25" x14ac:dyDescent="0.2">
      <c r="C80" s="18">
        <v>51</v>
      </c>
      <c r="D80" s="18">
        <v>23.63</v>
      </c>
      <c r="N80">
        <v>55</v>
      </c>
      <c r="O80">
        <v>48.173161663912332</v>
      </c>
      <c r="P80">
        <v>-2.1731616639123317</v>
      </c>
      <c r="X80" s="18"/>
      <c r="Y80" s="18"/>
    </row>
    <row r="81" spans="3:25" x14ac:dyDescent="0.2">
      <c r="C81" s="18">
        <v>54</v>
      </c>
      <c r="D81" s="18">
        <v>26.89</v>
      </c>
      <c r="N81">
        <v>56</v>
      </c>
      <c r="O81">
        <v>44.423027505564278</v>
      </c>
      <c r="P81">
        <v>12.576972494435722</v>
      </c>
      <c r="X81" s="18"/>
      <c r="Y81" s="18"/>
    </row>
    <row r="82" spans="3:25" x14ac:dyDescent="0.2">
      <c r="C82" s="18">
        <v>63</v>
      </c>
      <c r="D82" s="18">
        <v>29.35</v>
      </c>
      <c r="N82">
        <v>57</v>
      </c>
      <c r="O82">
        <v>51.155621300433843</v>
      </c>
      <c r="P82">
        <v>3.8443786995661569</v>
      </c>
      <c r="X82" s="18"/>
      <c r="Y82" s="18"/>
    </row>
    <row r="83" spans="3:25" x14ac:dyDescent="0.2">
      <c r="C83" s="18">
        <v>63</v>
      </c>
      <c r="D83" s="18">
        <v>23.62</v>
      </c>
      <c r="N83">
        <v>58</v>
      </c>
      <c r="O83">
        <v>54.517506275329396</v>
      </c>
      <c r="P83">
        <v>3.4824937246706043</v>
      </c>
      <c r="X83" s="18"/>
      <c r="Y83" s="18"/>
    </row>
    <row r="84" spans="3:25" x14ac:dyDescent="0.2">
      <c r="C84" s="18">
        <v>65</v>
      </c>
      <c r="D84" s="18">
        <v>30.47</v>
      </c>
      <c r="N84">
        <v>59</v>
      </c>
      <c r="O84">
        <v>49.037898481601999</v>
      </c>
      <c r="P84">
        <v>-4.0378984816019994</v>
      </c>
      <c r="X84" s="18"/>
      <c r="Y84" s="18"/>
    </row>
    <row r="85" spans="3:25" x14ac:dyDescent="0.2">
      <c r="C85" s="18">
        <v>43</v>
      </c>
      <c r="D85" s="18">
        <v>30.3</v>
      </c>
      <c r="N85">
        <v>60</v>
      </c>
      <c r="O85">
        <v>49.293789988877521</v>
      </c>
      <c r="P85">
        <v>1.7062100111224794</v>
      </c>
      <c r="X85" s="18"/>
      <c r="Y85" s="18"/>
    </row>
    <row r="86" spans="3:25" x14ac:dyDescent="0.2">
      <c r="C86" s="18">
        <v>61</v>
      </c>
      <c r="D86" s="18">
        <v>32.799999999999997</v>
      </c>
      <c r="N86">
        <v>61</v>
      </c>
      <c r="O86">
        <v>49.929106834527069</v>
      </c>
      <c r="P86">
        <v>7.0708931654729312</v>
      </c>
      <c r="X86" s="18"/>
      <c r="Y86" s="18"/>
    </row>
    <row r="87" spans="3:25" x14ac:dyDescent="0.2">
      <c r="C87" s="18">
        <v>60</v>
      </c>
      <c r="D87" s="18">
        <v>25.45</v>
      </c>
      <c r="N87">
        <v>62</v>
      </c>
      <c r="O87">
        <v>48.173161663912332</v>
      </c>
      <c r="P87">
        <v>15.826838336087668</v>
      </c>
      <c r="X87" s="18"/>
      <c r="Y87" s="18"/>
    </row>
    <row r="88" spans="3:25" x14ac:dyDescent="0.2">
      <c r="C88" s="18">
        <v>52</v>
      </c>
      <c r="D88" s="18">
        <v>27.01</v>
      </c>
      <c r="N88">
        <v>63</v>
      </c>
      <c r="O88">
        <v>49.408499974897573</v>
      </c>
      <c r="P88">
        <v>2.5915000251024267</v>
      </c>
      <c r="X88" s="18"/>
      <c r="Y88" s="18"/>
    </row>
    <row r="89" spans="3:25" x14ac:dyDescent="0.2">
      <c r="C89" s="18">
        <v>66</v>
      </c>
      <c r="D89" s="18">
        <v>20.49</v>
      </c>
      <c r="N89">
        <v>64</v>
      </c>
      <c r="O89">
        <v>47.696674029675165</v>
      </c>
      <c r="P89">
        <v>-0.69667402967516523</v>
      </c>
      <c r="X89" s="18"/>
      <c r="Y89" s="18"/>
    </row>
    <row r="90" spans="3:25" x14ac:dyDescent="0.2">
      <c r="C90" s="18">
        <v>62</v>
      </c>
      <c r="D90" s="18">
        <v>29.64</v>
      </c>
      <c r="N90">
        <v>65</v>
      </c>
      <c r="O90">
        <v>46.117205760629744</v>
      </c>
      <c r="P90">
        <v>-7.1172057606297443</v>
      </c>
      <c r="X90" s="18"/>
      <c r="Y90" s="18"/>
    </row>
    <row r="91" spans="3:25" x14ac:dyDescent="0.2">
      <c r="C91" s="18">
        <v>62</v>
      </c>
      <c r="D91" s="18">
        <v>32.19</v>
      </c>
      <c r="N91">
        <v>66</v>
      </c>
      <c r="O91">
        <v>44.731862083310588</v>
      </c>
      <c r="P91">
        <v>5.2681379166894118</v>
      </c>
      <c r="X91" s="18"/>
      <c r="Y91" s="18"/>
    </row>
    <row r="92" spans="3:25" x14ac:dyDescent="0.2">
      <c r="C92" s="18">
        <v>53</v>
      </c>
      <c r="D92" s="18">
        <v>21.51</v>
      </c>
      <c r="N92">
        <v>67</v>
      </c>
      <c r="O92">
        <v>51.261507441375443</v>
      </c>
      <c r="P92">
        <v>-1.2615074413754428</v>
      </c>
      <c r="X92" s="18"/>
      <c r="Y92" s="18"/>
    </row>
    <row r="93" spans="3:25" x14ac:dyDescent="0.2">
      <c r="C93" s="18">
        <v>60</v>
      </c>
      <c r="D93" s="18">
        <v>24.22</v>
      </c>
      <c r="N93">
        <v>68</v>
      </c>
      <c r="O93">
        <v>45.323059703567807</v>
      </c>
      <c r="P93">
        <v>1.6769402964321927</v>
      </c>
      <c r="X93" s="18"/>
      <c r="Y93" s="18"/>
    </row>
    <row r="94" spans="3:25" x14ac:dyDescent="0.2">
      <c r="N94">
        <v>69</v>
      </c>
      <c r="O94">
        <v>48.358462410560122</v>
      </c>
      <c r="P94">
        <v>-2.3584624105601222</v>
      </c>
      <c r="X94" s="18"/>
      <c r="Y94" s="18"/>
    </row>
    <row r="95" spans="3:25" x14ac:dyDescent="0.2">
      <c r="N95">
        <v>70</v>
      </c>
      <c r="O95">
        <v>54.76457393752645</v>
      </c>
      <c r="P95">
        <v>5.2354260624735502</v>
      </c>
      <c r="X95" s="18"/>
      <c r="Y95" s="18"/>
    </row>
    <row r="96" spans="3:25" x14ac:dyDescent="0.2">
      <c r="N96">
        <v>71</v>
      </c>
      <c r="O96">
        <v>52.36448807618369</v>
      </c>
      <c r="P96">
        <v>-9.3644880761836902</v>
      </c>
      <c r="X96" s="18"/>
      <c r="Y96" s="18"/>
    </row>
    <row r="97" spans="14:25" x14ac:dyDescent="0.2">
      <c r="N97">
        <v>72</v>
      </c>
      <c r="O97">
        <v>50.132055271331787</v>
      </c>
      <c r="P97">
        <v>1.8679447286682134</v>
      </c>
      <c r="X97" s="18"/>
      <c r="Y97" s="18"/>
    </row>
    <row r="98" spans="14:25" x14ac:dyDescent="0.2">
      <c r="N98">
        <v>73</v>
      </c>
      <c r="O98">
        <v>48.190809354069259</v>
      </c>
      <c r="P98">
        <v>1.809190645930741</v>
      </c>
      <c r="X98" s="18"/>
      <c r="Y98" s="18"/>
    </row>
    <row r="99" spans="14:25" x14ac:dyDescent="0.2">
      <c r="N99">
        <v>74</v>
      </c>
      <c r="O99">
        <v>47.864327086166021</v>
      </c>
      <c r="P99">
        <v>10.135672913833979</v>
      </c>
      <c r="X99" s="18"/>
      <c r="Y99" s="18"/>
    </row>
    <row r="100" spans="14:25" x14ac:dyDescent="0.2">
      <c r="N100">
        <v>75</v>
      </c>
      <c r="O100">
        <v>52.232130400006696</v>
      </c>
      <c r="P100">
        <v>7.7678695999933041</v>
      </c>
      <c r="X100" s="18"/>
      <c r="Y100" s="18"/>
    </row>
    <row r="101" spans="14:25" x14ac:dyDescent="0.2">
      <c r="N101">
        <v>76</v>
      </c>
      <c r="O101">
        <v>55.135175430822017</v>
      </c>
      <c r="P101">
        <v>0.86482456917798345</v>
      </c>
      <c r="X101" s="18"/>
      <c r="Y101" s="18"/>
    </row>
    <row r="102" spans="14:25" x14ac:dyDescent="0.2">
      <c r="N102">
        <v>77</v>
      </c>
      <c r="O102">
        <v>48.526115467050971</v>
      </c>
      <c r="P102">
        <v>-4.5261154670509711</v>
      </c>
      <c r="X102" s="18"/>
      <c r="Y102" s="18"/>
    </row>
    <row r="103" spans="14:25" x14ac:dyDescent="0.2">
      <c r="N103">
        <v>78</v>
      </c>
      <c r="O103">
        <v>51.129149765198449</v>
      </c>
      <c r="P103">
        <v>5.8708502348015514</v>
      </c>
      <c r="X103" s="18"/>
      <c r="Y103" s="18"/>
    </row>
    <row r="104" spans="14:25" x14ac:dyDescent="0.2">
      <c r="N104">
        <v>79</v>
      </c>
      <c r="O104">
        <v>46.117205760629744</v>
      </c>
      <c r="P104">
        <v>8.8827942393702557</v>
      </c>
      <c r="X104" s="18"/>
      <c r="Y104" s="18"/>
    </row>
    <row r="105" spans="14:25" x14ac:dyDescent="0.2">
      <c r="N105">
        <v>80</v>
      </c>
      <c r="O105">
        <v>47.034885648790215</v>
      </c>
      <c r="P105">
        <v>1.9651143512097846</v>
      </c>
      <c r="X105" s="18"/>
      <c r="Y105" s="18"/>
    </row>
    <row r="106" spans="14:25" x14ac:dyDescent="0.2">
      <c r="N106">
        <v>81</v>
      </c>
      <c r="O106">
        <v>57.191131334104597</v>
      </c>
      <c r="P106">
        <v>5.8088686658954032</v>
      </c>
      <c r="X106" s="18"/>
      <c r="Y106" s="18"/>
    </row>
    <row r="107" spans="14:25" x14ac:dyDescent="0.2">
      <c r="N107">
        <v>82</v>
      </c>
      <c r="O107">
        <v>53.017452611990173</v>
      </c>
      <c r="P107">
        <v>11.982547388009827</v>
      </c>
      <c r="X107" s="18"/>
      <c r="Y107" s="18"/>
    </row>
    <row r="108" spans="14:25" x14ac:dyDescent="0.2">
      <c r="N108">
        <v>83</v>
      </c>
      <c r="O108">
        <v>50.864434412844467</v>
      </c>
      <c r="P108">
        <v>-1.8644344128444672</v>
      </c>
      <c r="X108" s="18"/>
      <c r="Y108" s="18"/>
    </row>
    <row r="109" spans="14:25" x14ac:dyDescent="0.2">
      <c r="N109">
        <v>84</v>
      </c>
      <c r="O109">
        <v>58.461765025403707</v>
      </c>
      <c r="P109">
        <v>0.53823497459629266</v>
      </c>
      <c r="X109" s="18"/>
      <c r="Y109" s="18"/>
    </row>
    <row r="110" spans="14:25" x14ac:dyDescent="0.2">
      <c r="N110">
        <v>85</v>
      </c>
      <c r="O110">
        <v>47.546668663341244</v>
      </c>
      <c r="P110">
        <v>2.4533313366587564</v>
      </c>
      <c r="X110" s="18"/>
      <c r="Y110" s="18"/>
    </row>
    <row r="111" spans="14:25" x14ac:dyDescent="0.2">
      <c r="N111">
        <v>86</v>
      </c>
      <c r="O111">
        <v>46.81428952182857</v>
      </c>
      <c r="P111">
        <v>-8.8142895218285702</v>
      </c>
      <c r="X111" s="18"/>
      <c r="Y111" s="18"/>
    </row>
    <row r="112" spans="14:25" x14ac:dyDescent="0.2">
      <c r="N112">
        <v>87</v>
      </c>
      <c r="O112">
        <v>50.237941412273379</v>
      </c>
      <c r="P112">
        <v>9.7620585877266208</v>
      </c>
      <c r="X112" s="18"/>
      <c r="Y112" s="18"/>
    </row>
    <row r="113" spans="14:25" x14ac:dyDescent="0.2">
      <c r="N113">
        <v>88</v>
      </c>
      <c r="O113">
        <v>56.679348319553569</v>
      </c>
      <c r="P113">
        <v>3.3206516804464314</v>
      </c>
      <c r="X113" s="18"/>
      <c r="Y113" s="18"/>
    </row>
    <row r="114" spans="14:25" x14ac:dyDescent="0.2">
      <c r="N114">
        <v>89</v>
      </c>
      <c r="O114">
        <v>50.749724426824407</v>
      </c>
      <c r="P114">
        <v>13.250275573175593</v>
      </c>
      <c r="X114" s="18"/>
      <c r="Y114" s="18"/>
    </row>
    <row r="115" spans="14:25" x14ac:dyDescent="0.2">
      <c r="N115">
        <v>90</v>
      </c>
      <c r="O115">
        <v>50.176174496724116</v>
      </c>
      <c r="P115">
        <v>13.823825503275884</v>
      </c>
      <c r="X115" s="18"/>
      <c r="Y115" s="18"/>
    </row>
    <row r="116" spans="14:25" x14ac:dyDescent="0.2">
      <c r="N116">
        <v>91</v>
      </c>
      <c r="O116">
        <v>48.984955411131203</v>
      </c>
      <c r="P116">
        <v>5.0150445888687969</v>
      </c>
      <c r="X116" s="18"/>
      <c r="Y116" s="18"/>
    </row>
    <row r="117" spans="14:25" x14ac:dyDescent="0.2">
      <c r="N117">
        <v>92</v>
      </c>
      <c r="O117">
        <v>48.358462410560122</v>
      </c>
      <c r="P117">
        <v>0.64153758943987782</v>
      </c>
      <c r="X117" s="18"/>
      <c r="Y117" s="18"/>
    </row>
    <row r="118" spans="14:25" x14ac:dyDescent="0.2">
      <c r="N118">
        <v>93</v>
      </c>
      <c r="O118">
        <v>52.920390316127047</v>
      </c>
      <c r="P118">
        <v>9.0796096838729525</v>
      </c>
      <c r="X118" s="18"/>
      <c r="Y118" s="18"/>
    </row>
    <row r="119" spans="14:25" x14ac:dyDescent="0.2">
      <c r="N119">
        <v>94</v>
      </c>
      <c r="O119">
        <v>52.17036348445744</v>
      </c>
      <c r="P119">
        <v>-1.1703634844574395</v>
      </c>
      <c r="X119" s="18"/>
      <c r="Y119" s="18"/>
    </row>
    <row r="120" spans="14:25" x14ac:dyDescent="0.2">
      <c r="N120">
        <v>95</v>
      </c>
      <c r="O120">
        <v>58.126458912421995</v>
      </c>
      <c r="P120">
        <v>-6.1264589124219953</v>
      </c>
      <c r="X120" s="18"/>
      <c r="Y120" s="18"/>
    </row>
    <row r="121" spans="14:25" x14ac:dyDescent="0.2">
      <c r="N121">
        <v>96</v>
      </c>
      <c r="O121">
        <v>50.114407581174859</v>
      </c>
      <c r="P121">
        <v>1.8855924188251407</v>
      </c>
      <c r="X121" s="18"/>
      <c r="Y121" s="18"/>
    </row>
    <row r="122" spans="14:25" x14ac:dyDescent="0.2">
      <c r="N122">
        <v>97</v>
      </c>
      <c r="O122">
        <v>49.258494608563652</v>
      </c>
      <c r="P122">
        <v>-10.258494608563652</v>
      </c>
      <c r="X122" s="18"/>
      <c r="Y122" s="18"/>
    </row>
    <row r="123" spans="14:25" x14ac:dyDescent="0.2">
      <c r="N123">
        <v>98</v>
      </c>
      <c r="O123">
        <v>44.043602167190237</v>
      </c>
      <c r="P123">
        <v>-3.0436021671902367</v>
      </c>
      <c r="X123" s="18"/>
      <c r="Y123" s="18"/>
    </row>
    <row r="124" spans="14:25" x14ac:dyDescent="0.2">
      <c r="N124">
        <v>99</v>
      </c>
      <c r="O124">
        <v>48.031980142656877</v>
      </c>
      <c r="P124">
        <v>12.968019857343123</v>
      </c>
      <c r="X124" s="18"/>
      <c r="Y124" s="18"/>
    </row>
    <row r="125" spans="14:25" x14ac:dyDescent="0.2">
      <c r="N125">
        <v>100</v>
      </c>
      <c r="O125">
        <v>53.193929513559496</v>
      </c>
      <c r="P125">
        <v>7.8060704864405039</v>
      </c>
      <c r="X125" s="18"/>
      <c r="Y125" s="18"/>
    </row>
    <row r="126" spans="14:25" x14ac:dyDescent="0.2">
      <c r="N126">
        <v>101</v>
      </c>
      <c r="O126">
        <v>46.302506507277535</v>
      </c>
      <c r="P126">
        <v>12.697493492722465</v>
      </c>
      <c r="X126" s="18"/>
      <c r="Y126" s="18"/>
    </row>
    <row r="127" spans="14:25" x14ac:dyDescent="0.2">
      <c r="N127">
        <v>102</v>
      </c>
      <c r="O127">
        <v>50.635014440804355</v>
      </c>
      <c r="P127">
        <v>5.3649855591956452</v>
      </c>
      <c r="X127" s="18"/>
      <c r="Y127" s="18"/>
    </row>
    <row r="128" spans="14:25" x14ac:dyDescent="0.2">
      <c r="N128">
        <v>103</v>
      </c>
      <c r="O128">
        <v>50.84678672268754</v>
      </c>
      <c r="P128">
        <v>-5.8467867226875399</v>
      </c>
      <c r="X128" s="18"/>
      <c r="Y128" s="18"/>
    </row>
    <row r="129" spans="14:25" x14ac:dyDescent="0.2">
      <c r="N129">
        <v>104</v>
      </c>
      <c r="O129">
        <v>53.502764091305806</v>
      </c>
      <c r="P129">
        <v>-11.502764091305806</v>
      </c>
      <c r="X129" s="18"/>
      <c r="Y129" s="18"/>
    </row>
    <row r="130" spans="14:25" x14ac:dyDescent="0.2">
      <c r="N130">
        <v>105</v>
      </c>
      <c r="O130">
        <v>53.211577203716431</v>
      </c>
      <c r="P130">
        <v>9.7884227962835695</v>
      </c>
      <c r="X130" s="18"/>
      <c r="Y130" s="18"/>
    </row>
    <row r="131" spans="14:25" x14ac:dyDescent="0.2">
      <c r="N131">
        <v>106</v>
      </c>
      <c r="O131">
        <v>49.187903847935921</v>
      </c>
      <c r="P131">
        <v>-5.187903847935921</v>
      </c>
    </row>
    <row r="132" spans="14:25" x14ac:dyDescent="0.2">
      <c r="N132">
        <v>107</v>
      </c>
      <c r="O132">
        <v>51.888000441946531</v>
      </c>
      <c r="P132">
        <v>11.111999558053469</v>
      </c>
    </row>
    <row r="133" spans="14:25" x14ac:dyDescent="0.2">
      <c r="N133">
        <v>108</v>
      </c>
      <c r="O133">
        <v>49.373204594583711</v>
      </c>
      <c r="P133">
        <v>17.626795405416289</v>
      </c>
    </row>
    <row r="134" spans="14:25" x14ac:dyDescent="0.2">
      <c r="N134">
        <v>109</v>
      </c>
      <c r="O134">
        <v>50.43206600399963</v>
      </c>
      <c r="P134">
        <v>-10.43206600399963</v>
      </c>
    </row>
    <row r="135" spans="14:25" x14ac:dyDescent="0.2">
      <c r="N135">
        <v>110</v>
      </c>
      <c r="O135">
        <v>48.826126199718814</v>
      </c>
      <c r="P135">
        <v>2.1738738002811857</v>
      </c>
    </row>
    <row r="136" spans="14:25" x14ac:dyDescent="0.2">
      <c r="N136">
        <v>111</v>
      </c>
      <c r="O136">
        <v>51.70269969529874</v>
      </c>
      <c r="P136">
        <v>2.2973003047012597</v>
      </c>
    </row>
    <row r="137" spans="14:25" x14ac:dyDescent="0.2">
      <c r="N137">
        <v>112</v>
      </c>
      <c r="O137">
        <v>53.87336558460138</v>
      </c>
      <c r="P137">
        <v>9.1266344153986196</v>
      </c>
    </row>
    <row r="138" spans="14:25" x14ac:dyDescent="0.2">
      <c r="N138">
        <v>113</v>
      </c>
      <c r="O138">
        <v>48.817302354640347</v>
      </c>
      <c r="P138">
        <v>14.182697645359653</v>
      </c>
    </row>
    <row r="139" spans="14:25" x14ac:dyDescent="0.2">
      <c r="N139">
        <v>114</v>
      </c>
      <c r="O139">
        <v>54.861636233389575</v>
      </c>
      <c r="P139">
        <v>10.138363766610425</v>
      </c>
    </row>
    <row r="140" spans="14:25" x14ac:dyDescent="0.2">
      <c r="N140">
        <v>115</v>
      </c>
      <c r="O140">
        <v>54.711630867055646</v>
      </c>
      <c r="P140">
        <v>-11.711630867055646</v>
      </c>
    </row>
    <row r="141" spans="14:25" x14ac:dyDescent="0.2">
      <c r="N141">
        <v>116</v>
      </c>
      <c r="O141">
        <v>56.917592136672155</v>
      </c>
      <c r="P141">
        <v>4.0824078633278447</v>
      </c>
    </row>
    <row r="142" spans="14:25" x14ac:dyDescent="0.2">
      <c r="N142">
        <v>117</v>
      </c>
      <c r="O142">
        <v>50.43206600399963</v>
      </c>
      <c r="P142">
        <v>9.5679339960003702</v>
      </c>
    </row>
    <row r="143" spans="14:25" x14ac:dyDescent="0.2">
      <c r="N143">
        <v>118</v>
      </c>
      <c r="O143">
        <v>51.808585836240333</v>
      </c>
      <c r="P143">
        <v>0.19141416375966713</v>
      </c>
    </row>
    <row r="144" spans="14:25" x14ac:dyDescent="0.2">
      <c r="N144">
        <v>119</v>
      </c>
      <c r="O144">
        <v>54.129257091876894</v>
      </c>
      <c r="P144">
        <v>7.8707429081231055</v>
      </c>
    </row>
    <row r="145" spans="14:16" x14ac:dyDescent="0.2">
      <c r="N145">
        <v>120</v>
      </c>
      <c r="O145">
        <v>56.379337586885725</v>
      </c>
      <c r="P145">
        <v>5.6206624131142746</v>
      </c>
    </row>
    <row r="146" spans="14:16" ht="17" thickBot="1" x14ac:dyDescent="0.25">
      <c r="N146" s="10">
        <v>121</v>
      </c>
      <c r="O146" s="10">
        <v>46.955471043084017</v>
      </c>
      <c r="P146" s="10">
        <v>6.0445289569159826</v>
      </c>
    </row>
  </sheetData>
  <conditionalFormatting sqref="F24:L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6886-8A5F-8F45-B925-B0B4F124802D}">
  <dimension ref="A1:Y138"/>
  <sheetViews>
    <sheetView zoomScale="73" zoomScaleNormal="100" workbookViewId="0">
      <selection activeCell="L23" sqref="L23"/>
    </sheetView>
  </sheetViews>
  <sheetFormatPr baseColWidth="10" defaultRowHeight="16" x14ac:dyDescent="0.2"/>
  <cols>
    <col min="4" max="4" width="17.1640625" bestFit="1" customWidth="1"/>
    <col min="6" max="6" width="15.83203125" bestFit="1" customWidth="1"/>
    <col min="7" max="7" width="16.33203125" bestFit="1" customWidth="1"/>
    <col min="8" max="8" width="10.83203125" hidden="1" customWidth="1"/>
    <col min="9" max="9" width="15.5" bestFit="1" customWidth="1"/>
    <col min="12" max="12" width="17.5" bestFit="1" customWidth="1"/>
    <col min="13" max="17" width="13" customWidth="1"/>
    <col min="18" max="18" width="16.33203125" bestFit="1" customWidth="1"/>
    <col min="19" max="19" width="26.33203125" bestFit="1" customWidth="1"/>
    <col min="20" max="20" width="13.33203125" bestFit="1" customWidth="1"/>
    <col min="23" max="23" width="13" bestFit="1" customWidth="1"/>
  </cols>
  <sheetData>
    <row r="1" spans="1:25" x14ac:dyDescent="0.2">
      <c r="A1" s="9" t="s">
        <v>168</v>
      </c>
      <c r="F1" s="9" t="s">
        <v>167</v>
      </c>
    </row>
    <row r="2" spans="1:25" x14ac:dyDescent="0.2">
      <c r="A2" t="s">
        <v>1</v>
      </c>
      <c r="B2" t="s">
        <v>2</v>
      </c>
      <c r="C2" t="s">
        <v>3</v>
      </c>
      <c r="D2" t="s">
        <v>126</v>
      </c>
      <c r="F2" s="23" t="s">
        <v>129</v>
      </c>
      <c r="G2" t="s">
        <v>128</v>
      </c>
      <c r="I2" t="s">
        <v>1</v>
      </c>
      <c r="J2" t="s">
        <v>2</v>
      </c>
      <c r="K2" t="s">
        <v>3</v>
      </c>
      <c r="L2" t="s">
        <v>126</v>
      </c>
      <c r="M2" s="23" t="s">
        <v>130</v>
      </c>
      <c r="O2" t="s">
        <v>131</v>
      </c>
      <c r="P2">
        <v>18</v>
      </c>
    </row>
    <row r="3" spans="1:25" x14ac:dyDescent="0.2">
      <c r="A3">
        <v>49</v>
      </c>
      <c r="B3">
        <v>20.68</v>
      </c>
      <c r="C3">
        <v>0</v>
      </c>
      <c r="D3">
        <v>0</v>
      </c>
      <c r="F3">
        <f>ROUND(G3,0)</f>
        <v>1</v>
      </c>
      <c r="G3">
        <f>FORECAST(J3,D3:D106,B3:B106)</f>
        <v>0.74570917545279447</v>
      </c>
      <c r="H3">
        <v>0.51794127387082756</v>
      </c>
      <c r="I3" cm="1">
        <f t="array" ref="I3:I28">_xlfn.SORTBY(A5:A30,H3:H28)</f>
        <v>55</v>
      </c>
      <c r="J3" cm="1">
        <f t="array" ref="J3:J28">_xlfn.SORTBY(B5:B30,H3:H28)</f>
        <v>24.5</v>
      </c>
      <c r="K3" cm="1">
        <f t="array" ref="K3:K28">_xlfn.SORTBY(C5:C30,H3:H28)</f>
        <v>0</v>
      </c>
      <c r="L3">
        <v>0</v>
      </c>
      <c r="M3">
        <f t="shared" ref="M3:M28" si="0">F3-L3</f>
        <v>1</v>
      </c>
      <c r="O3" t="s">
        <v>132</v>
      </c>
      <c r="P3">
        <v>8</v>
      </c>
    </row>
    <row r="4" spans="1:25" x14ac:dyDescent="0.2">
      <c r="A4">
        <v>42</v>
      </c>
      <c r="B4">
        <v>24.23</v>
      </c>
      <c r="C4">
        <v>30</v>
      </c>
      <c r="D4">
        <v>0</v>
      </c>
      <c r="F4">
        <f>ROUND(G4,0)</f>
        <v>1</v>
      </c>
      <c r="G4">
        <f>FORECAST(J4,D3:D106,B3:B106)</f>
        <v>0.80459952212384866</v>
      </c>
      <c r="H4">
        <v>3.9786326730194554E-2</v>
      </c>
      <c r="I4">
        <v>36</v>
      </c>
      <c r="J4">
        <v>26.13</v>
      </c>
      <c r="K4">
        <v>0</v>
      </c>
      <c r="L4">
        <v>0</v>
      </c>
      <c r="M4">
        <f t="shared" si="0"/>
        <v>1</v>
      </c>
      <c r="O4" t="s">
        <v>59</v>
      </c>
      <c r="P4">
        <f>SUBTOTAL(109,Table2[Column2])</f>
        <v>26</v>
      </c>
    </row>
    <row r="5" spans="1:25" x14ac:dyDescent="0.2">
      <c r="A5">
        <v>35</v>
      </c>
      <c r="B5">
        <v>19.64</v>
      </c>
      <c r="C5">
        <v>0</v>
      </c>
      <c r="D5">
        <v>0</v>
      </c>
      <c r="F5">
        <f t="shared" ref="F5:F28" si="1">ROUND(G5,0)</f>
        <v>1</v>
      </c>
      <c r="G5">
        <f>FORECAST(J5,D3:D106,B3:B106)</f>
        <v>0.55675425944689683</v>
      </c>
      <c r="H5">
        <v>2.8098752774097235E-4</v>
      </c>
      <c r="I5">
        <v>42</v>
      </c>
      <c r="J5">
        <v>19.27</v>
      </c>
      <c r="K5">
        <v>7</v>
      </c>
      <c r="L5">
        <v>1</v>
      </c>
      <c r="M5">
        <f t="shared" si="0"/>
        <v>0</v>
      </c>
    </row>
    <row r="6" spans="1:25" x14ac:dyDescent="0.2">
      <c r="A6">
        <v>45</v>
      </c>
      <c r="B6">
        <v>21.68</v>
      </c>
      <c r="C6">
        <v>20</v>
      </c>
      <c r="D6">
        <v>0</v>
      </c>
      <c r="F6">
        <f t="shared" si="1"/>
        <v>1</v>
      </c>
      <c r="G6">
        <f>FORECAST(J6,D3:D106,B3:B106)</f>
        <v>0.64382526280716712</v>
      </c>
      <c r="H6">
        <v>0.72452967000481605</v>
      </c>
      <c r="I6">
        <v>45</v>
      </c>
      <c r="J6">
        <v>21.68</v>
      </c>
      <c r="K6">
        <v>20</v>
      </c>
      <c r="L6">
        <v>1</v>
      </c>
      <c r="M6">
        <f t="shared" si="0"/>
        <v>0</v>
      </c>
      <c r="O6" s="34" t="s">
        <v>130</v>
      </c>
      <c r="P6" s="35">
        <f>P2/Table2[[#Totals],[Column2]]</f>
        <v>0.69230769230769229</v>
      </c>
    </row>
    <row r="7" spans="1:25" x14ac:dyDescent="0.2">
      <c r="A7">
        <v>55</v>
      </c>
      <c r="B7">
        <v>24.5</v>
      </c>
      <c r="C7">
        <v>0</v>
      </c>
      <c r="D7">
        <v>0</v>
      </c>
      <c r="F7">
        <f t="shared" si="1"/>
        <v>1</v>
      </c>
      <c r="G7">
        <f>FORECAST(J7,D3:D106,B3:B106)</f>
        <v>0.66116720538514617</v>
      </c>
      <c r="H7">
        <v>0.16765650631344919</v>
      </c>
      <c r="I7">
        <v>44</v>
      </c>
      <c r="J7">
        <v>22.16</v>
      </c>
      <c r="K7">
        <v>10</v>
      </c>
      <c r="L7">
        <v>0</v>
      </c>
      <c r="M7">
        <f t="shared" si="0"/>
        <v>1</v>
      </c>
    </row>
    <row r="8" spans="1:25" x14ac:dyDescent="0.2">
      <c r="A8">
        <v>40</v>
      </c>
      <c r="B8">
        <v>23.65</v>
      </c>
      <c r="C8">
        <v>0</v>
      </c>
      <c r="D8">
        <v>0</v>
      </c>
      <c r="F8">
        <f t="shared" si="1"/>
        <v>1</v>
      </c>
      <c r="G8">
        <f>FORECAST(J8,D3:D106,B3:B106)</f>
        <v>0.64057364857379595</v>
      </c>
      <c r="H8">
        <v>0.29649085776983308</v>
      </c>
      <c r="I8">
        <v>42</v>
      </c>
      <c r="J8">
        <v>21.59</v>
      </c>
      <c r="K8">
        <v>30</v>
      </c>
      <c r="L8">
        <v>0</v>
      </c>
      <c r="M8">
        <f t="shared" si="0"/>
        <v>1</v>
      </c>
    </row>
    <row r="9" spans="1:25" x14ac:dyDescent="0.2">
      <c r="A9">
        <v>41</v>
      </c>
      <c r="B9">
        <v>23.47</v>
      </c>
      <c r="C9">
        <v>5</v>
      </c>
      <c r="D9">
        <v>0</v>
      </c>
      <c r="F9">
        <f t="shared" si="1"/>
        <v>1</v>
      </c>
      <c r="G9">
        <f>FORECAST(J9,D3:D106,B3:B106)</f>
        <v>0.70849625700421426</v>
      </c>
      <c r="H9">
        <v>0.15538892860103726</v>
      </c>
      <c r="I9">
        <v>41</v>
      </c>
      <c r="J9">
        <v>23.47</v>
      </c>
      <c r="K9">
        <v>5</v>
      </c>
      <c r="L9">
        <v>1</v>
      </c>
      <c r="M9">
        <f t="shared" si="0"/>
        <v>0</v>
      </c>
      <c r="O9" t="s">
        <v>50</v>
      </c>
    </row>
    <row r="10" spans="1:25" ht="17" thickBot="1" x14ac:dyDescent="0.25">
      <c r="A10">
        <v>34</v>
      </c>
      <c r="B10">
        <v>20.81</v>
      </c>
      <c r="C10">
        <v>0</v>
      </c>
      <c r="D10">
        <v>0</v>
      </c>
      <c r="F10">
        <f t="shared" si="1"/>
        <v>1</v>
      </c>
      <c r="G10">
        <f>FORECAST(J10,D3:D106,B3:B106)</f>
        <v>0.64816074845166194</v>
      </c>
      <c r="H10">
        <v>0.71300775242577563</v>
      </c>
      <c r="I10">
        <v>38</v>
      </c>
      <c r="J10">
        <v>21.8</v>
      </c>
      <c r="K10">
        <v>0</v>
      </c>
      <c r="L10">
        <v>1</v>
      </c>
      <c r="M10">
        <f t="shared" si="0"/>
        <v>0</v>
      </c>
      <c r="X10" s="14"/>
      <c r="Y10" s="14"/>
    </row>
    <row r="11" spans="1:25" x14ac:dyDescent="0.2">
      <c r="A11">
        <v>42</v>
      </c>
      <c r="B11">
        <v>21.59</v>
      </c>
      <c r="C11">
        <v>30</v>
      </c>
      <c r="D11">
        <v>0</v>
      </c>
      <c r="F11">
        <f t="shared" si="1"/>
        <v>1</v>
      </c>
      <c r="G11">
        <f>FORECAST(J11,D3:D106,B3:B106)</f>
        <v>0.69765754289297743</v>
      </c>
      <c r="H11">
        <v>0.22841954835900058</v>
      </c>
      <c r="I11">
        <v>56</v>
      </c>
      <c r="J11">
        <v>23.17</v>
      </c>
      <c r="K11">
        <v>18</v>
      </c>
      <c r="L11">
        <v>0</v>
      </c>
      <c r="M11">
        <f t="shared" si="0"/>
        <v>1</v>
      </c>
      <c r="O11" s="12" t="s">
        <v>51</v>
      </c>
      <c r="P11" s="12"/>
    </row>
    <row r="12" spans="1:25" x14ac:dyDescent="0.2">
      <c r="A12">
        <v>40</v>
      </c>
      <c r="B12">
        <v>20.99</v>
      </c>
      <c r="C12">
        <v>0</v>
      </c>
      <c r="D12">
        <v>0</v>
      </c>
      <c r="F12">
        <f t="shared" si="1"/>
        <v>1</v>
      </c>
      <c r="G12">
        <f>FORECAST(J12,D3:D106,B3:B106)</f>
        <v>0.70994141888571261</v>
      </c>
      <c r="H12">
        <v>0.19982923122228313</v>
      </c>
      <c r="I12">
        <v>52</v>
      </c>
      <c r="J12">
        <v>23.51</v>
      </c>
      <c r="K12">
        <v>0</v>
      </c>
      <c r="L12">
        <v>1</v>
      </c>
      <c r="M12">
        <f t="shared" si="0"/>
        <v>0</v>
      </c>
      <c r="O12" t="s">
        <v>52</v>
      </c>
      <c r="P12">
        <v>0.43410809652683857</v>
      </c>
    </row>
    <row r="13" spans="1:25" x14ac:dyDescent="0.2">
      <c r="A13">
        <v>52</v>
      </c>
      <c r="B13">
        <v>23.51</v>
      </c>
      <c r="C13">
        <v>0</v>
      </c>
      <c r="D13">
        <v>0</v>
      </c>
      <c r="F13">
        <f t="shared" si="1"/>
        <v>1</v>
      </c>
      <c r="G13">
        <f>FORECAST(J13,D3:D106,B3:B106)</f>
        <v>0.7052446427708432</v>
      </c>
      <c r="H13">
        <v>0.72057838150687004</v>
      </c>
      <c r="I13">
        <v>46</v>
      </c>
      <c r="J13">
        <v>23.38</v>
      </c>
      <c r="K13">
        <v>20</v>
      </c>
      <c r="L13">
        <v>0</v>
      </c>
      <c r="M13">
        <f t="shared" si="0"/>
        <v>1</v>
      </c>
      <c r="O13" t="s">
        <v>53</v>
      </c>
      <c r="P13">
        <v>0.18844983947015501</v>
      </c>
    </row>
    <row r="14" spans="1:25" x14ac:dyDescent="0.2">
      <c r="A14">
        <v>38</v>
      </c>
      <c r="B14">
        <v>21.8</v>
      </c>
      <c r="C14">
        <v>0</v>
      </c>
      <c r="D14">
        <v>0</v>
      </c>
      <c r="F14">
        <f t="shared" si="1"/>
        <v>1</v>
      </c>
      <c r="G14">
        <f>FORECAST(J14,D3:D106,B3:B106)</f>
        <v>0.61239299188457985</v>
      </c>
      <c r="H14">
        <v>0.64340735248942771</v>
      </c>
      <c r="I14">
        <v>34</v>
      </c>
      <c r="J14">
        <v>20.81</v>
      </c>
      <c r="K14">
        <v>0</v>
      </c>
      <c r="L14">
        <v>0</v>
      </c>
      <c r="M14">
        <f t="shared" si="0"/>
        <v>1</v>
      </c>
      <c r="O14" t="s">
        <v>54</v>
      </c>
      <c r="P14">
        <v>0.16410333465425964</v>
      </c>
    </row>
    <row r="15" spans="1:25" x14ac:dyDescent="0.2">
      <c r="A15">
        <v>60</v>
      </c>
      <c r="B15">
        <v>26.59</v>
      </c>
      <c r="C15">
        <v>0</v>
      </c>
      <c r="D15">
        <v>0</v>
      </c>
      <c r="F15">
        <f t="shared" si="1"/>
        <v>1</v>
      </c>
      <c r="G15">
        <f>FORECAST(J15,D3:D106,B3:B106)</f>
        <v>0.57012200685075576</v>
      </c>
      <c r="H15">
        <v>1.546645062114882E-3</v>
      </c>
      <c r="I15">
        <v>35</v>
      </c>
      <c r="J15">
        <v>19.64</v>
      </c>
      <c r="K15">
        <v>0</v>
      </c>
      <c r="L15">
        <v>1</v>
      </c>
      <c r="M15">
        <f t="shared" si="0"/>
        <v>0</v>
      </c>
      <c r="O15" t="s">
        <v>39</v>
      </c>
      <c r="P15">
        <v>0.39257674005395288</v>
      </c>
    </row>
    <row r="16" spans="1:25" ht="17" thickBot="1" x14ac:dyDescent="0.25">
      <c r="A16">
        <v>40</v>
      </c>
      <c r="B16">
        <v>16.690000000000001</v>
      </c>
      <c r="C16">
        <v>0</v>
      </c>
      <c r="D16">
        <v>0</v>
      </c>
      <c r="F16">
        <f t="shared" si="1"/>
        <v>1</v>
      </c>
      <c r="G16">
        <f>FORECAST(J16,D3:D106,B3:B106)</f>
        <v>0.72330916628957143</v>
      </c>
      <c r="H16">
        <v>8.2290693714607288E-2</v>
      </c>
      <c r="I16">
        <v>38</v>
      </c>
      <c r="J16">
        <v>23.88</v>
      </c>
      <c r="K16">
        <v>15</v>
      </c>
      <c r="L16">
        <v>1</v>
      </c>
      <c r="M16">
        <f t="shared" si="0"/>
        <v>0</v>
      </c>
      <c r="O16" s="10" t="s">
        <v>55</v>
      </c>
      <c r="P16" s="10">
        <v>104</v>
      </c>
    </row>
    <row r="17" spans="1:23" x14ac:dyDescent="0.2">
      <c r="A17">
        <v>36</v>
      </c>
      <c r="B17">
        <v>26.13</v>
      </c>
      <c r="C17">
        <v>0</v>
      </c>
      <c r="D17">
        <v>0</v>
      </c>
      <c r="F17">
        <f t="shared" si="1"/>
        <v>1</v>
      </c>
      <c r="G17">
        <f>FORECAST(J17,D3:D106,B3:B106)</f>
        <v>0.5878252398991094</v>
      </c>
      <c r="H17">
        <v>0.21989041696783507</v>
      </c>
      <c r="I17">
        <v>47</v>
      </c>
      <c r="J17">
        <v>20.13</v>
      </c>
      <c r="K17">
        <v>20</v>
      </c>
      <c r="L17">
        <v>1</v>
      </c>
      <c r="M17">
        <f t="shared" si="0"/>
        <v>0</v>
      </c>
    </row>
    <row r="18" spans="1:23" ht="17" thickBot="1" x14ac:dyDescent="0.25">
      <c r="A18">
        <v>44</v>
      </c>
      <c r="B18">
        <v>22.16</v>
      </c>
      <c r="C18">
        <v>10</v>
      </c>
      <c r="D18">
        <v>0</v>
      </c>
      <c r="F18">
        <f t="shared" si="1"/>
        <v>1</v>
      </c>
      <c r="G18">
        <f>FORECAST(J18,D3:D106,B3:B106)</f>
        <v>0.80098661742010302</v>
      </c>
      <c r="H18">
        <v>1.9154033541443738E-2</v>
      </c>
      <c r="I18">
        <v>36</v>
      </c>
      <c r="J18">
        <v>26.03</v>
      </c>
      <c r="K18">
        <v>0</v>
      </c>
      <c r="L18">
        <v>1</v>
      </c>
      <c r="M18">
        <f t="shared" si="0"/>
        <v>0</v>
      </c>
      <c r="O18" t="s">
        <v>56</v>
      </c>
    </row>
    <row r="19" spans="1:23" x14ac:dyDescent="0.2">
      <c r="A19">
        <v>56</v>
      </c>
      <c r="B19">
        <v>23.17</v>
      </c>
      <c r="C19">
        <v>18</v>
      </c>
      <c r="D19">
        <v>0</v>
      </c>
      <c r="F19">
        <f t="shared" si="1"/>
        <v>1</v>
      </c>
      <c r="G19">
        <f>FORECAST(J19,D3:D106,B3:B106)</f>
        <v>0.63443171057742842</v>
      </c>
      <c r="H19">
        <v>0.55911467630645184</v>
      </c>
      <c r="I19">
        <v>49</v>
      </c>
      <c r="J19">
        <v>21.42</v>
      </c>
      <c r="K19">
        <v>20</v>
      </c>
      <c r="L19">
        <v>1</v>
      </c>
      <c r="M19">
        <f t="shared" si="0"/>
        <v>0</v>
      </c>
      <c r="O19" s="11"/>
      <c r="P19" s="11" t="s">
        <v>61</v>
      </c>
      <c r="Q19" s="11" t="s">
        <v>62</v>
      </c>
      <c r="R19" s="11" t="s">
        <v>63</v>
      </c>
      <c r="S19" s="11" t="s">
        <v>64</v>
      </c>
      <c r="T19" s="11" t="s">
        <v>65</v>
      </c>
    </row>
    <row r="20" spans="1:23" x14ac:dyDescent="0.2">
      <c r="A20">
        <v>42</v>
      </c>
      <c r="B20">
        <v>19.27</v>
      </c>
      <c r="C20">
        <v>7</v>
      </c>
      <c r="D20">
        <v>0</v>
      </c>
      <c r="F20">
        <f t="shared" si="1"/>
        <v>0</v>
      </c>
      <c r="G20">
        <f>FORECAST(J20,D3:D106,B3:B106)</f>
        <v>0.463541318090259</v>
      </c>
      <c r="H20">
        <v>0.60116505013736354</v>
      </c>
      <c r="I20">
        <v>40</v>
      </c>
      <c r="J20">
        <v>16.690000000000001</v>
      </c>
      <c r="K20">
        <v>0</v>
      </c>
      <c r="L20">
        <v>1</v>
      </c>
      <c r="M20">
        <f t="shared" si="0"/>
        <v>-1</v>
      </c>
      <c r="O20" t="s">
        <v>57</v>
      </c>
      <c r="P20">
        <v>3</v>
      </c>
      <c r="Q20">
        <v>3.5787349322457338</v>
      </c>
      <c r="R20">
        <v>1.1929116440819112</v>
      </c>
      <c r="S20">
        <v>7.7403241613194451</v>
      </c>
      <c r="T20">
        <v>1.061322074490941E-4</v>
      </c>
    </row>
    <row r="21" spans="1:23" x14ac:dyDescent="0.2">
      <c r="A21">
        <v>38</v>
      </c>
      <c r="B21">
        <v>23.88</v>
      </c>
      <c r="C21">
        <v>15</v>
      </c>
      <c r="D21">
        <v>0</v>
      </c>
      <c r="F21">
        <f t="shared" si="1"/>
        <v>1</v>
      </c>
      <c r="G21">
        <f>FORECAST(J21,D3:D106,B3:B106)</f>
        <v>0.66839301479263746</v>
      </c>
      <c r="H21">
        <v>0.29445656580049606</v>
      </c>
      <c r="I21">
        <v>43</v>
      </c>
      <c r="J21">
        <v>22.36</v>
      </c>
      <c r="K21">
        <v>0</v>
      </c>
      <c r="L21">
        <v>1</v>
      </c>
      <c r="M21">
        <f t="shared" si="0"/>
        <v>0</v>
      </c>
      <c r="O21" t="s">
        <v>58</v>
      </c>
      <c r="P21">
        <v>100</v>
      </c>
      <c r="Q21">
        <v>15.41164968313889</v>
      </c>
      <c r="R21">
        <v>0.15411649683138889</v>
      </c>
    </row>
    <row r="22" spans="1:23" ht="17" thickBot="1" x14ac:dyDescent="0.25">
      <c r="A22">
        <v>36</v>
      </c>
      <c r="B22">
        <v>26.03</v>
      </c>
      <c r="C22">
        <v>0</v>
      </c>
      <c r="D22">
        <v>0</v>
      </c>
      <c r="F22">
        <f t="shared" si="1"/>
        <v>1</v>
      </c>
      <c r="G22">
        <f>FORECAST(J22,D3:D106,B3:B106)</f>
        <v>0.95308990544779504</v>
      </c>
      <c r="H22">
        <v>0.67462940887977974</v>
      </c>
      <c r="I22">
        <v>38</v>
      </c>
      <c r="J22">
        <v>30.24</v>
      </c>
      <c r="K22">
        <v>0</v>
      </c>
      <c r="L22">
        <v>1</v>
      </c>
      <c r="M22">
        <f t="shared" si="0"/>
        <v>0</v>
      </c>
      <c r="O22" s="10" t="s">
        <v>59</v>
      </c>
      <c r="P22" s="10">
        <v>103</v>
      </c>
      <c r="Q22" s="10">
        <v>18.990384615384624</v>
      </c>
      <c r="R22" s="10"/>
      <c r="S22" s="10"/>
      <c r="T22" s="10"/>
    </row>
    <row r="23" spans="1:23" ht="17" thickBot="1" x14ac:dyDescent="0.25">
      <c r="A23">
        <v>46</v>
      </c>
      <c r="B23">
        <v>23.38</v>
      </c>
      <c r="C23">
        <v>20</v>
      </c>
      <c r="D23">
        <v>0</v>
      </c>
      <c r="F23">
        <f t="shared" si="1"/>
        <v>1</v>
      </c>
      <c r="G23">
        <f>FORECAST(J23,D3:D106,B3:B106)</f>
        <v>0.61889622035132197</v>
      </c>
      <c r="H23">
        <v>0.59522303729117232</v>
      </c>
      <c r="I23">
        <v>40</v>
      </c>
      <c r="J23">
        <v>20.99</v>
      </c>
      <c r="K23">
        <v>0</v>
      </c>
      <c r="L23">
        <v>1</v>
      </c>
      <c r="M23">
        <f t="shared" si="0"/>
        <v>0</v>
      </c>
    </row>
    <row r="24" spans="1:23" x14ac:dyDescent="0.2">
      <c r="A24">
        <v>43</v>
      </c>
      <c r="B24">
        <v>22.36</v>
      </c>
      <c r="C24">
        <v>0</v>
      </c>
      <c r="D24">
        <v>0</v>
      </c>
      <c r="F24">
        <f t="shared" si="1"/>
        <v>1</v>
      </c>
      <c r="G24">
        <f>FORECAST(J24,D3:D106,B3:B106)</f>
        <v>0.56976071638038117</v>
      </c>
      <c r="H24">
        <v>0.78800860955011098</v>
      </c>
      <c r="I24">
        <v>54</v>
      </c>
      <c r="J24">
        <v>19.63</v>
      </c>
      <c r="K24">
        <v>0</v>
      </c>
      <c r="L24">
        <v>1</v>
      </c>
      <c r="M24">
        <f t="shared" si="0"/>
        <v>0</v>
      </c>
      <c r="O24" s="11"/>
      <c r="P24" s="11" t="s">
        <v>66</v>
      </c>
      <c r="Q24" s="11" t="s">
        <v>39</v>
      </c>
      <c r="R24" s="11" t="s">
        <v>67</v>
      </c>
      <c r="S24" s="11" t="s">
        <v>68</v>
      </c>
      <c r="T24" s="11" t="s">
        <v>69</v>
      </c>
      <c r="U24" s="11" t="s">
        <v>70</v>
      </c>
      <c r="V24" s="11" t="s">
        <v>71</v>
      </c>
      <c r="W24" s="11" t="s">
        <v>72</v>
      </c>
    </row>
    <row r="25" spans="1:23" x14ac:dyDescent="0.2">
      <c r="A25">
        <v>47</v>
      </c>
      <c r="B25">
        <v>20.13</v>
      </c>
      <c r="C25">
        <v>20</v>
      </c>
      <c r="D25">
        <v>0</v>
      </c>
      <c r="F25">
        <f t="shared" si="1"/>
        <v>1</v>
      </c>
      <c r="G25">
        <f>FORECAST(J25,D3:D106,B3:B106)</f>
        <v>0.82121888376107866</v>
      </c>
      <c r="H25">
        <v>0.71433259467408339</v>
      </c>
      <c r="I25">
        <v>60</v>
      </c>
      <c r="J25">
        <v>26.59</v>
      </c>
      <c r="K25">
        <v>0</v>
      </c>
      <c r="L25">
        <v>1</v>
      </c>
      <c r="M25">
        <f t="shared" si="0"/>
        <v>0</v>
      </c>
      <c r="O25" t="s">
        <v>60</v>
      </c>
      <c r="P25">
        <v>-0.72395564941555313</v>
      </c>
      <c r="Q25">
        <v>0.31466585423880877</v>
      </c>
      <c r="R25">
        <v>-2.3007124531094587</v>
      </c>
      <c r="S25">
        <v>2.3484247136837728E-2</v>
      </c>
      <c r="T25">
        <v>-1.3482437420772344</v>
      </c>
      <c r="U25">
        <v>-9.9667556753871844E-2</v>
      </c>
      <c r="V25">
        <v>-1.3482437420772344</v>
      </c>
      <c r="W25">
        <v>-9.9667556753871844E-2</v>
      </c>
    </row>
    <row r="26" spans="1:23" x14ac:dyDescent="0.2">
      <c r="A26">
        <v>47</v>
      </c>
      <c r="B26">
        <v>21.66</v>
      </c>
      <c r="C26">
        <v>15</v>
      </c>
      <c r="D26">
        <v>0</v>
      </c>
      <c r="F26">
        <f t="shared" si="1"/>
        <v>1</v>
      </c>
      <c r="G26">
        <f>FORECAST(J26,D3:D106,B3:B106)</f>
        <v>0.71499948547095638</v>
      </c>
      <c r="H26">
        <v>0.69263910140503093</v>
      </c>
      <c r="I26">
        <v>40</v>
      </c>
      <c r="J26">
        <v>23.65</v>
      </c>
      <c r="K26">
        <v>0</v>
      </c>
      <c r="L26">
        <v>1</v>
      </c>
      <c r="M26">
        <f t="shared" si="0"/>
        <v>0</v>
      </c>
      <c r="O26" t="s">
        <v>1</v>
      </c>
      <c r="P26">
        <v>1.2801276687552782E-2</v>
      </c>
      <c r="Q26">
        <v>4.678923867824405E-3</v>
      </c>
      <c r="R26">
        <v>2.7359446422249847</v>
      </c>
      <c r="S26">
        <v>7.361014739333361E-3</v>
      </c>
      <c r="T26">
        <v>3.5184249964490891E-3</v>
      </c>
      <c r="U26">
        <v>2.2084128378656476E-2</v>
      </c>
      <c r="V26">
        <v>3.5184249964490891E-3</v>
      </c>
      <c r="W26">
        <v>2.2084128378656476E-2</v>
      </c>
    </row>
    <row r="27" spans="1:23" x14ac:dyDescent="0.2">
      <c r="A27">
        <v>54</v>
      </c>
      <c r="B27">
        <v>19.63</v>
      </c>
      <c r="C27">
        <v>0</v>
      </c>
      <c r="D27">
        <v>0</v>
      </c>
      <c r="F27">
        <f t="shared" si="1"/>
        <v>1</v>
      </c>
      <c r="G27">
        <f>FORECAST(J27,D3:D106,B3:B106)</f>
        <v>0.64310268186641795</v>
      </c>
      <c r="H27">
        <v>0.64024726860430026</v>
      </c>
      <c r="I27">
        <v>47</v>
      </c>
      <c r="J27">
        <v>21.66</v>
      </c>
      <c r="K27">
        <v>15</v>
      </c>
      <c r="L27">
        <v>1</v>
      </c>
      <c r="M27">
        <f t="shared" si="0"/>
        <v>0</v>
      </c>
      <c r="O27" t="s">
        <v>2</v>
      </c>
      <c r="P27">
        <v>3.3217065400873866E-2</v>
      </c>
      <c r="Q27">
        <v>9.8832463500644289E-3</v>
      </c>
      <c r="R27">
        <v>3.3609468209458648</v>
      </c>
      <c r="S27">
        <v>1.1010776922152309E-3</v>
      </c>
      <c r="T27">
        <v>1.3608986131794152E-2</v>
      </c>
      <c r="U27">
        <v>5.2825144669953583E-2</v>
      </c>
      <c r="V27">
        <v>1.3608986131794152E-2</v>
      </c>
      <c r="W27">
        <v>5.2825144669953583E-2</v>
      </c>
    </row>
    <row r="28" spans="1:23" ht="17" thickBot="1" x14ac:dyDescent="0.25">
      <c r="A28">
        <v>38</v>
      </c>
      <c r="B28">
        <v>30.24</v>
      </c>
      <c r="C28">
        <v>0</v>
      </c>
      <c r="D28">
        <v>1</v>
      </c>
      <c r="F28">
        <f t="shared" si="1"/>
        <v>1</v>
      </c>
      <c r="G28">
        <f>FORECAST(J28,D3:D106,B3:B106)</f>
        <v>1.0632834989120374</v>
      </c>
      <c r="H28">
        <v>0.84449355428839878</v>
      </c>
      <c r="I28">
        <v>37</v>
      </c>
      <c r="J28">
        <v>33.29</v>
      </c>
      <c r="K28">
        <v>0</v>
      </c>
      <c r="L28">
        <v>1</v>
      </c>
      <c r="M28">
        <f t="shared" si="0"/>
        <v>0</v>
      </c>
      <c r="O28" s="10" t="s">
        <v>3</v>
      </c>
      <c r="P28" s="10">
        <v>4.6352727860803954E-3</v>
      </c>
      <c r="Q28" s="10">
        <v>4.1411180188396148E-3</v>
      </c>
      <c r="R28" s="10">
        <v>1.1193288297973329</v>
      </c>
      <c r="S28" s="10">
        <v>0.26568127377546114</v>
      </c>
      <c r="T28" s="10">
        <v>-3.5805874181420927E-3</v>
      </c>
      <c r="U28" s="10">
        <v>1.2851132990302883E-2</v>
      </c>
      <c r="V28" s="10">
        <v>-3.5805874181420927E-3</v>
      </c>
      <c r="W28" s="10">
        <v>1.2851132990302883E-2</v>
      </c>
    </row>
    <row r="29" spans="1:23" x14ac:dyDescent="0.2">
      <c r="A29">
        <v>49</v>
      </c>
      <c r="B29">
        <v>21.42</v>
      </c>
      <c r="C29">
        <v>20</v>
      </c>
      <c r="D29">
        <v>1</v>
      </c>
    </row>
    <row r="30" spans="1:23" x14ac:dyDescent="0.2">
      <c r="A30">
        <v>37</v>
      </c>
      <c r="B30">
        <v>33.29</v>
      </c>
      <c r="C30">
        <v>0</v>
      </c>
      <c r="D30">
        <v>1</v>
      </c>
    </row>
    <row r="31" spans="1:23" x14ac:dyDescent="0.2">
      <c r="A31">
        <v>48</v>
      </c>
      <c r="B31">
        <v>31.67</v>
      </c>
      <c r="C31">
        <v>0</v>
      </c>
      <c r="D31">
        <v>1</v>
      </c>
    </row>
    <row r="32" spans="1:23" x14ac:dyDescent="0.2">
      <c r="A32">
        <v>45</v>
      </c>
      <c r="B32">
        <v>22.02</v>
      </c>
      <c r="C32">
        <v>20</v>
      </c>
      <c r="D32">
        <v>1</v>
      </c>
      <c r="O32" t="s">
        <v>73</v>
      </c>
    </row>
    <row r="33" spans="1:17" ht="17" thickBot="1" x14ac:dyDescent="0.25">
      <c r="A33">
        <v>42</v>
      </c>
      <c r="B33">
        <v>21.93</v>
      </c>
      <c r="C33">
        <v>15</v>
      </c>
      <c r="D33">
        <v>1</v>
      </c>
    </row>
    <row r="34" spans="1:17" x14ac:dyDescent="0.2">
      <c r="A34">
        <v>47</v>
      </c>
      <c r="B34">
        <v>20.27</v>
      </c>
      <c r="C34">
        <v>0</v>
      </c>
      <c r="D34">
        <v>1</v>
      </c>
      <c r="O34" s="11" t="s">
        <v>74</v>
      </c>
      <c r="P34" s="11" t="s">
        <v>127</v>
      </c>
      <c r="Q34" s="11" t="s">
        <v>76</v>
      </c>
    </row>
    <row r="35" spans="1:17" x14ac:dyDescent="0.2">
      <c r="A35">
        <v>37</v>
      </c>
      <c r="B35">
        <v>23.09</v>
      </c>
      <c r="C35">
        <v>20</v>
      </c>
      <c r="D35">
        <v>1</v>
      </c>
      <c r="O35">
        <v>1</v>
      </c>
      <c r="P35">
        <v>0.59023582076460468</v>
      </c>
      <c r="Q35">
        <v>-0.59023582076460468</v>
      </c>
    </row>
    <row r="36" spans="1:17" x14ac:dyDescent="0.2">
      <c r="A36">
        <v>63</v>
      </c>
      <c r="B36">
        <v>24.3</v>
      </c>
      <c r="C36">
        <v>0</v>
      </c>
      <c r="D36">
        <v>1</v>
      </c>
      <c r="O36">
        <v>2</v>
      </c>
      <c r="P36">
        <v>0.75760564970724942</v>
      </c>
      <c r="Q36">
        <v>-0.75760564970724942</v>
      </c>
    </row>
    <row r="37" spans="1:17" x14ac:dyDescent="0.2">
      <c r="A37">
        <v>46</v>
      </c>
      <c r="B37">
        <v>28.73</v>
      </c>
      <c r="C37">
        <v>0</v>
      </c>
      <c r="D37">
        <v>1</v>
      </c>
      <c r="O37">
        <v>3</v>
      </c>
      <c r="P37">
        <v>0.37647219912195695</v>
      </c>
      <c r="Q37">
        <v>-0.37647219912195695</v>
      </c>
    </row>
    <row r="38" spans="1:17" x14ac:dyDescent="0.2">
      <c r="A38">
        <v>49</v>
      </c>
      <c r="B38">
        <v>29.07</v>
      </c>
      <c r="C38">
        <v>3</v>
      </c>
      <c r="D38">
        <v>1</v>
      </c>
      <c r="O38">
        <v>4</v>
      </c>
      <c r="P38">
        <v>0.66495323513687543</v>
      </c>
      <c r="Q38">
        <v>-0.66495323513687543</v>
      </c>
    </row>
    <row r="39" spans="1:17" x14ac:dyDescent="0.2">
      <c r="A39">
        <v>41</v>
      </c>
      <c r="B39">
        <v>23.28</v>
      </c>
      <c r="C39">
        <v>1</v>
      </c>
      <c r="D39">
        <v>1</v>
      </c>
      <c r="O39">
        <v>5</v>
      </c>
      <c r="P39">
        <v>0.79393267072125961</v>
      </c>
      <c r="Q39">
        <v>-0.79393267072125961</v>
      </c>
    </row>
    <row r="40" spans="1:17" x14ac:dyDescent="0.2">
      <c r="A40">
        <v>38</v>
      </c>
      <c r="B40">
        <v>23.24</v>
      </c>
      <c r="C40">
        <v>5</v>
      </c>
      <c r="D40">
        <v>1</v>
      </c>
      <c r="O40">
        <v>6</v>
      </c>
      <c r="P40">
        <v>0.57367901481722505</v>
      </c>
      <c r="Q40">
        <v>-0.57367901481722505</v>
      </c>
    </row>
    <row r="41" spans="1:17" x14ac:dyDescent="0.2">
      <c r="A41">
        <v>42</v>
      </c>
      <c r="B41">
        <v>24.56</v>
      </c>
      <c r="C41">
        <v>0</v>
      </c>
      <c r="D41">
        <v>1</v>
      </c>
      <c r="O41">
        <v>7</v>
      </c>
      <c r="P41">
        <v>0.6036775836630226</v>
      </c>
      <c r="Q41">
        <v>-0.6036775836630226</v>
      </c>
    </row>
    <row r="42" spans="1:17" x14ac:dyDescent="0.2">
      <c r="A42">
        <v>41</v>
      </c>
      <c r="B42">
        <v>18.86</v>
      </c>
      <c r="C42">
        <v>30</v>
      </c>
      <c r="D42">
        <v>1</v>
      </c>
      <c r="O42">
        <v>8</v>
      </c>
      <c r="P42">
        <v>0.40253488895342665</v>
      </c>
      <c r="Q42">
        <v>-0.40253488895342665</v>
      </c>
    </row>
    <row r="43" spans="1:17" x14ac:dyDescent="0.2">
      <c r="A43">
        <v>39</v>
      </c>
      <c r="B43">
        <v>29.23</v>
      </c>
      <c r="C43">
        <v>0</v>
      </c>
      <c r="D43">
        <v>1</v>
      </c>
      <c r="O43">
        <v>9</v>
      </c>
      <c r="P43">
        <v>0.66991259704894235</v>
      </c>
      <c r="Q43">
        <v>-0.66991259704894235</v>
      </c>
    </row>
    <row r="44" spans="1:17" x14ac:dyDescent="0.2">
      <c r="A44">
        <v>43</v>
      </c>
      <c r="B44">
        <v>29.89</v>
      </c>
      <c r="C44">
        <v>0</v>
      </c>
      <c r="D44">
        <v>1</v>
      </c>
      <c r="O44">
        <v>10</v>
      </c>
      <c r="P44">
        <v>0.48532162085090058</v>
      </c>
      <c r="Q44">
        <v>-0.48532162085090058</v>
      </c>
    </row>
    <row r="45" spans="1:17" x14ac:dyDescent="0.2">
      <c r="A45">
        <v>40</v>
      </c>
      <c r="B45">
        <v>27.91</v>
      </c>
      <c r="C45">
        <v>0</v>
      </c>
      <c r="D45">
        <v>1</v>
      </c>
      <c r="O45">
        <v>11</v>
      </c>
      <c r="P45">
        <v>0.7226439459117362</v>
      </c>
      <c r="Q45">
        <v>-0.7226439459117362</v>
      </c>
    </row>
    <row r="46" spans="1:17" x14ac:dyDescent="0.2">
      <c r="A46">
        <v>41</v>
      </c>
      <c r="B46">
        <v>31.31</v>
      </c>
      <c r="C46">
        <v>0</v>
      </c>
      <c r="D46">
        <v>1</v>
      </c>
      <c r="O46">
        <v>12</v>
      </c>
      <c r="P46">
        <v>0.48662489045050294</v>
      </c>
      <c r="Q46">
        <v>-0.48662489045050294</v>
      </c>
    </row>
    <row r="47" spans="1:17" x14ac:dyDescent="0.2">
      <c r="A47">
        <v>40</v>
      </c>
      <c r="B47">
        <v>20.68</v>
      </c>
      <c r="C47">
        <v>1</v>
      </c>
      <c r="D47">
        <v>1</v>
      </c>
      <c r="O47">
        <v>13</v>
      </c>
      <c r="P47">
        <v>0.9273627208468499</v>
      </c>
      <c r="Q47">
        <v>-0.9273627208468499</v>
      </c>
    </row>
    <row r="48" spans="1:17" x14ac:dyDescent="0.2">
      <c r="A48">
        <v>46</v>
      </c>
      <c r="B48">
        <v>22.89</v>
      </c>
      <c r="C48">
        <v>5</v>
      </c>
      <c r="D48">
        <v>1</v>
      </c>
      <c r="O48">
        <v>14</v>
      </c>
      <c r="P48">
        <v>0.34248823962714303</v>
      </c>
      <c r="Q48">
        <v>-0.34248823962714303</v>
      </c>
    </row>
    <row r="49" spans="1:17" x14ac:dyDescent="0.2">
      <c r="A49">
        <v>57</v>
      </c>
      <c r="B49">
        <v>18.64</v>
      </c>
      <c r="C49">
        <v>0</v>
      </c>
      <c r="D49">
        <v>1</v>
      </c>
      <c r="O49">
        <v>15</v>
      </c>
      <c r="P49">
        <v>0.60485223026118118</v>
      </c>
      <c r="Q49">
        <v>-0.60485223026118118</v>
      </c>
    </row>
    <row r="50" spans="1:17" x14ac:dyDescent="0.2">
      <c r="A50">
        <v>55</v>
      </c>
      <c r="B50">
        <v>26.27</v>
      </c>
      <c r="C50">
        <v>0</v>
      </c>
      <c r="D50">
        <v>1</v>
      </c>
      <c r="O50">
        <v>16</v>
      </c>
      <c r="P50">
        <v>0.62174342198093813</v>
      </c>
      <c r="Q50">
        <v>-0.62174342198093813</v>
      </c>
    </row>
    <row r="51" spans="1:17" x14ac:dyDescent="0.2">
      <c r="A51">
        <v>58</v>
      </c>
      <c r="B51">
        <v>30.08</v>
      </c>
      <c r="C51">
        <v>20</v>
      </c>
      <c r="D51">
        <v>1</v>
      </c>
      <c r="O51">
        <v>17</v>
      </c>
      <c r="P51">
        <v>0.84599016057509735</v>
      </c>
      <c r="Q51">
        <v>-0.84599016057509735</v>
      </c>
    </row>
    <row r="52" spans="1:17" x14ac:dyDescent="0.2">
      <c r="A52">
        <v>45</v>
      </c>
      <c r="B52">
        <v>23.87</v>
      </c>
      <c r="C52">
        <v>0</v>
      </c>
      <c r="D52">
        <v>1</v>
      </c>
      <c r="O52">
        <v>18</v>
      </c>
      <c r="P52">
        <v>0.486237731239066</v>
      </c>
      <c r="Q52">
        <v>-0.486237731239066</v>
      </c>
    </row>
    <row r="53" spans="1:17" x14ac:dyDescent="0.2">
      <c r="A53">
        <v>51</v>
      </c>
      <c r="B53">
        <v>24.16</v>
      </c>
      <c r="C53">
        <v>0</v>
      </c>
      <c r="D53">
        <v>1</v>
      </c>
      <c r="O53">
        <v>19</v>
      </c>
      <c r="P53">
        <v>0.62524547827552646</v>
      </c>
      <c r="Q53">
        <v>-0.62524547827552646</v>
      </c>
    </row>
    <row r="54" spans="1:17" x14ac:dyDescent="0.2">
      <c r="A54">
        <v>57</v>
      </c>
      <c r="B54">
        <v>24.88</v>
      </c>
      <c r="C54">
        <v>3</v>
      </c>
      <c r="D54">
        <v>1</v>
      </c>
      <c r="O54">
        <v>20</v>
      </c>
      <c r="P54">
        <v>0.60153052372109372</v>
      </c>
      <c r="Q54">
        <v>-0.60153052372109372</v>
      </c>
    </row>
    <row r="55" spans="1:17" x14ac:dyDescent="0.2">
      <c r="A55">
        <v>64</v>
      </c>
      <c r="B55">
        <v>22.89</v>
      </c>
      <c r="C55">
        <v>0</v>
      </c>
      <c r="D55">
        <v>1</v>
      </c>
      <c r="O55">
        <v>21</v>
      </c>
      <c r="P55">
        <v>0.73422352300591376</v>
      </c>
      <c r="Q55">
        <v>-0.73422352300591376</v>
      </c>
    </row>
    <row r="56" spans="1:17" x14ac:dyDescent="0.2">
      <c r="A56">
        <v>52</v>
      </c>
      <c r="B56">
        <v>24.29</v>
      </c>
      <c r="C56">
        <v>20</v>
      </c>
      <c r="D56">
        <v>1</v>
      </c>
      <c r="O56">
        <v>22</v>
      </c>
      <c r="P56">
        <v>0.56923283051275608</v>
      </c>
      <c r="Q56">
        <v>-0.56923283051275608</v>
      </c>
    </row>
    <row r="57" spans="1:17" x14ac:dyDescent="0.2">
      <c r="A57">
        <v>47</v>
      </c>
      <c r="B57">
        <v>22.35</v>
      </c>
      <c r="C57">
        <v>20</v>
      </c>
      <c r="D57">
        <v>1</v>
      </c>
      <c r="O57">
        <v>23</v>
      </c>
      <c r="P57">
        <v>0.63906933714062653</v>
      </c>
      <c r="Q57">
        <v>-0.63906933714062653</v>
      </c>
    </row>
    <row r="58" spans="1:17" x14ac:dyDescent="0.2">
      <c r="A58">
        <v>39</v>
      </c>
      <c r="B58">
        <v>30.36</v>
      </c>
      <c r="C58">
        <v>0</v>
      </c>
      <c r="D58">
        <v>1</v>
      </c>
      <c r="O58">
        <v>24</v>
      </c>
      <c r="P58">
        <v>0.66671508327356155</v>
      </c>
      <c r="Q58">
        <v>-0.66671508327356155</v>
      </c>
    </row>
    <row r="59" spans="1:17" x14ac:dyDescent="0.2">
      <c r="A59">
        <v>39</v>
      </c>
      <c r="B59">
        <v>20.56</v>
      </c>
      <c r="C59">
        <v>20</v>
      </c>
      <c r="D59">
        <v>1</v>
      </c>
      <c r="O59">
        <v>25</v>
      </c>
      <c r="P59">
        <v>0.61936428553145106</v>
      </c>
      <c r="Q59">
        <v>-0.61936428553145106</v>
      </c>
    </row>
    <row r="60" spans="1:17" x14ac:dyDescent="0.2">
      <c r="A60">
        <v>50</v>
      </c>
      <c r="B60">
        <v>18.989999999999998</v>
      </c>
      <c r="C60">
        <v>30</v>
      </c>
      <c r="D60">
        <v>1</v>
      </c>
      <c r="O60">
        <v>26</v>
      </c>
      <c r="P60">
        <v>0.76697692243387827</v>
      </c>
      <c r="Q60">
        <v>0.23302307756612173</v>
      </c>
    </row>
    <row r="61" spans="1:17" x14ac:dyDescent="0.2">
      <c r="A61">
        <v>50</v>
      </c>
      <c r="B61">
        <v>26.39</v>
      </c>
      <c r="C61">
        <v>0</v>
      </c>
      <c r="D61">
        <v>1</v>
      </c>
      <c r="O61">
        <v>27</v>
      </c>
      <c r="P61">
        <v>0.70752190488285938</v>
      </c>
      <c r="Q61">
        <v>0.29247809511714062</v>
      </c>
    </row>
    <row r="62" spans="1:17" x14ac:dyDescent="0.2">
      <c r="A62">
        <v>47</v>
      </c>
      <c r="B62">
        <v>19.66</v>
      </c>
      <c r="C62">
        <v>20</v>
      </c>
      <c r="D62">
        <v>1</v>
      </c>
      <c r="O62">
        <v>28</v>
      </c>
      <c r="P62">
        <v>0.85548769521899093</v>
      </c>
      <c r="Q62">
        <v>0.14451230478100907</v>
      </c>
    </row>
    <row r="63" spans="1:17" x14ac:dyDescent="0.2">
      <c r="A63">
        <v>46</v>
      </c>
      <c r="B63">
        <v>23.1</v>
      </c>
      <c r="C63">
        <v>23</v>
      </c>
      <c r="D63">
        <v>1</v>
      </c>
      <c r="O63">
        <v>29</v>
      </c>
      <c r="P63">
        <v>0.94249009283265595</v>
      </c>
      <c r="Q63">
        <v>5.7509907167344054E-2</v>
      </c>
    </row>
    <row r="64" spans="1:17" x14ac:dyDescent="0.2">
      <c r="A64">
        <v>60</v>
      </c>
      <c r="B64">
        <v>30.36</v>
      </c>
      <c r="C64">
        <v>0</v>
      </c>
      <c r="D64">
        <v>1</v>
      </c>
      <c r="O64">
        <v>30</v>
      </c>
      <c r="P64">
        <v>0.6762470373731726</v>
      </c>
      <c r="Q64">
        <v>0.3237529626268274</v>
      </c>
    </row>
    <row r="65" spans="1:17" x14ac:dyDescent="0.2">
      <c r="A65">
        <v>43</v>
      </c>
      <c r="B65">
        <v>27.64</v>
      </c>
      <c r="C65">
        <v>0</v>
      </c>
      <c r="D65">
        <v>1</v>
      </c>
      <c r="O65">
        <v>31</v>
      </c>
      <c r="P65">
        <v>0.6116773074940336</v>
      </c>
      <c r="Q65">
        <v>0.3883226925059664</v>
      </c>
    </row>
    <row r="66" spans="1:17" x14ac:dyDescent="0.2">
      <c r="A66">
        <v>52</v>
      </c>
      <c r="B66">
        <v>25.11</v>
      </c>
      <c r="C66">
        <v>20</v>
      </c>
      <c r="D66">
        <v>1</v>
      </c>
      <c r="O66">
        <v>32</v>
      </c>
      <c r="P66">
        <v>0.55101427057514096</v>
      </c>
      <c r="Q66">
        <v>0.44898572942485904</v>
      </c>
    </row>
    <row r="67" spans="1:17" x14ac:dyDescent="0.2">
      <c r="A67">
        <v>50</v>
      </c>
      <c r="B67">
        <v>22.91</v>
      </c>
      <c r="C67">
        <v>0</v>
      </c>
      <c r="D67">
        <v>1</v>
      </c>
      <c r="O67">
        <v>33</v>
      </c>
      <c r="P67">
        <v>0.60937908385168538</v>
      </c>
      <c r="Q67">
        <v>0.39062091614831462</v>
      </c>
    </row>
    <row r="68" spans="1:17" x14ac:dyDescent="0.2">
      <c r="A68">
        <v>58</v>
      </c>
      <c r="B68">
        <v>22.54</v>
      </c>
      <c r="C68">
        <v>20</v>
      </c>
      <c r="D68">
        <v>1</v>
      </c>
      <c r="O68">
        <v>34</v>
      </c>
      <c r="P68">
        <v>0.88969947114150705</v>
      </c>
      <c r="Q68">
        <v>0.11030052885849295</v>
      </c>
    </row>
    <row r="69" spans="1:17" x14ac:dyDescent="0.2">
      <c r="A69">
        <v>60</v>
      </c>
      <c r="B69">
        <v>27.49</v>
      </c>
      <c r="C69">
        <v>0</v>
      </c>
      <c r="D69">
        <v>1</v>
      </c>
      <c r="O69">
        <v>35</v>
      </c>
      <c r="P69">
        <v>0.81922936717898098</v>
      </c>
      <c r="Q69">
        <v>0.18077063282101902</v>
      </c>
    </row>
    <row r="70" spans="1:17" x14ac:dyDescent="0.2">
      <c r="A70">
        <v>56</v>
      </c>
      <c r="B70">
        <v>30.78</v>
      </c>
      <c r="C70">
        <v>5</v>
      </c>
      <c r="D70">
        <v>1</v>
      </c>
      <c r="O70">
        <v>36</v>
      </c>
      <c r="P70">
        <v>0.88283281783617773</v>
      </c>
      <c r="Q70">
        <v>0.11716718216382227</v>
      </c>
    </row>
    <row r="71" spans="1:17" x14ac:dyDescent="0.2">
      <c r="A71">
        <v>44</v>
      </c>
      <c r="B71">
        <v>23.29</v>
      </c>
      <c r="C71">
        <v>15</v>
      </c>
      <c r="D71">
        <v>1</v>
      </c>
      <c r="O71">
        <v>37</v>
      </c>
      <c r="P71">
        <v>0.57882525009253505</v>
      </c>
      <c r="Q71">
        <v>0.42117474990746495</v>
      </c>
    </row>
    <row r="72" spans="1:17" x14ac:dyDescent="0.2">
      <c r="A72">
        <v>57</v>
      </c>
      <c r="B72">
        <v>26.24</v>
      </c>
      <c r="C72">
        <v>0</v>
      </c>
      <c r="D72">
        <v>1</v>
      </c>
      <c r="O72">
        <v>38</v>
      </c>
      <c r="P72">
        <v>0.55763382855816324</v>
      </c>
      <c r="Q72">
        <v>0.44236617144183676</v>
      </c>
    </row>
    <row r="73" spans="1:17" x14ac:dyDescent="0.2">
      <c r="A73">
        <v>55</v>
      </c>
      <c r="B73">
        <v>20.56</v>
      </c>
      <c r="C73">
        <v>0</v>
      </c>
      <c r="D73">
        <v>1</v>
      </c>
      <c r="O73">
        <v>39</v>
      </c>
      <c r="P73">
        <v>0.62950909770712593</v>
      </c>
      <c r="Q73">
        <v>0.37049090229287407</v>
      </c>
    </row>
    <row r="74" spans="1:17" x14ac:dyDescent="0.2">
      <c r="A74">
        <v>49</v>
      </c>
      <c r="B74">
        <v>21.6</v>
      </c>
      <c r="C74">
        <v>1</v>
      </c>
      <c r="D74">
        <v>1</v>
      </c>
      <c r="O74">
        <v>40</v>
      </c>
      <c r="P74">
        <v>0.56642873181700393</v>
      </c>
      <c r="Q74">
        <v>0.43357126818299607</v>
      </c>
    </row>
    <row r="75" spans="1:17" x14ac:dyDescent="0.2">
      <c r="A75">
        <v>63</v>
      </c>
      <c r="B75">
        <v>33.11</v>
      </c>
      <c r="C75">
        <v>0</v>
      </c>
      <c r="D75">
        <v>1</v>
      </c>
      <c r="O75">
        <v>41</v>
      </c>
      <c r="P75">
        <v>0.7462289630665484</v>
      </c>
      <c r="Q75">
        <v>0.2537710369334516</v>
      </c>
    </row>
    <row r="76" spans="1:17" x14ac:dyDescent="0.2">
      <c r="A76">
        <v>65</v>
      </c>
      <c r="B76">
        <v>28.38</v>
      </c>
      <c r="C76">
        <v>0</v>
      </c>
      <c r="D76">
        <v>1</v>
      </c>
      <c r="O76">
        <v>42</v>
      </c>
      <c r="P76">
        <v>0.81935733298133639</v>
      </c>
      <c r="Q76">
        <v>0.18064266701866361</v>
      </c>
    </row>
    <row r="77" spans="1:17" x14ac:dyDescent="0.2">
      <c r="A77">
        <v>49</v>
      </c>
      <c r="B77">
        <v>25.94</v>
      </c>
      <c r="C77">
        <v>0</v>
      </c>
      <c r="D77">
        <v>1</v>
      </c>
      <c r="O77">
        <v>43</v>
      </c>
      <c r="P77">
        <v>0.71518371342494769</v>
      </c>
      <c r="Q77">
        <v>0.28481628657505231</v>
      </c>
    </row>
    <row r="78" spans="1:17" x14ac:dyDescent="0.2">
      <c r="A78">
        <v>59</v>
      </c>
      <c r="B78">
        <v>34.549999999999997</v>
      </c>
      <c r="C78">
        <v>0</v>
      </c>
      <c r="D78">
        <v>1</v>
      </c>
      <c r="O78">
        <v>44</v>
      </c>
      <c r="P78">
        <v>0.84092301247547163</v>
      </c>
      <c r="Q78">
        <v>0.15907698752452837</v>
      </c>
    </row>
    <row r="79" spans="1:17" x14ac:dyDescent="0.2">
      <c r="A79">
        <v>50</v>
      </c>
      <c r="B79">
        <v>22.18</v>
      </c>
      <c r="C79">
        <v>20</v>
      </c>
      <c r="D79">
        <v>1</v>
      </c>
      <c r="O79">
        <v>45</v>
      </c>
      <c r="P79">
        <v>0.47965960336271002</v>
      </c>
      <c r="Q79">
        <v>0.52034039663728993</v>
      </c>
    </row>
    <row r="80" spans="1:17" x14ac:dyDescent="0.2">
      <c r="A80">
        <v>38</v>
      </c>
      <c r="B80">
        <v>21.35</v>
      </c>
      <c r="C80">
        <v>20</v>
      </c>
      <c r="D80">
        <v>1</v>
      </c>
      <c r="O80">
        <v>46</v>
      </c>
      <c r="P80">
        <v>0.64841806916827971</v>
      </c>
      <c r="Q80">
        <v>0.35158193083172029</v>
      </c>
    </row>
    <row r="81" spans="1:17" x14ac:dyDescent="0.2">
      <c r="A81">
        <v>60</v>
      </c>
      <c r="B81">
        <v>25.23</v>
      </c>
      <c r="C81">
        <v>3</v>
      </c>
      <c r="D81">
        <v>1</v>
      </c>
      <c r="O81">
        <v>47</v>
      </c>
      <c r="P81">
        <v>0.62488322084724435</v>
      </c>
      <c r="Q81">
        <v>0.37511677915275565</v>
      </c>
    </row>
    <row r="82" spans="1:17" x14ac:dyDescent="0.2">
      <c r="A82">
        <v>53</v>
      </c>
      <c r="B82">
        <v>39.6</v>
      </c>
      <c r="C82">
        <v>0</v>
      </c>
      <c r="D82">
        <v>1</v>
      </c>
      <c r="O82">
        <v>48</v>
      </c>
      <c r="P82">
        <v>0.85272687648080636</v>
      </c>
      <c r="Q82">
        <v>0.14727312351919364</v>
      </c>
    </row>
    <row r="83" spans="1:17" x14ac:dyDescent="0.2">
      <c r="A83">
        <v>60</v>
      </c>
      <c r="B83">
        <v>32.53</v>
      </c>
      <c r="C83">
        <v>0</v>
      </c>
      <c r="D83">
        <v>1</v>
      </c>
      <c r="O83">
        <v>49</v>
      </c>
      <c r="P83">
        <v>1.110393181442402</v>
      </c>
      <c r="Q83">
        <v>-0.11039318144240196</v>
      </c>
    </row>
    <row r="84" spans="1:17" x14ac:dyDescent="0.2">
      <c r="A84">
        <v>64</v>
      </c>
      <c r="B84">
        <v>25.81</v>
      </c>
      <c r="C84">
        <v>0</v>
      </c>
      <c r="D84">
        <v>1</v>
      </c>
      <c r="O84">
        <v>50</v>
      </c>
      <c r="P84">
        <v>0.64499315264318136</v>
      </c>
      <c r="Q84">
        <v>0.35500684735681864</v>
      </c>
    </row>
    <row r="85" spans="1:17" x14ac:dyDescent="0.2">
      <c r="A85">
        <v>64</v>
      </c>
      <c r="B85">
        <v>25.16</v>
      </c>
      <c r="C85">
        <v>9</v>
      </c>
      <c r="D85">
        <v>1</v>
      </c>
      <c r="O85">
        <v>51</v>
      </c>
      <c r="P85">
        <v>0.73143376173475128</v>
      </c>
      <c r="Q85">
        <v>0.26856623826524872</v>
      </c>
    </row>
    <row r="86" spans="1:17" x14ac:dyDescent="0.2">
      <c r="A86">
        <v>54</v>
      </c>
      <c r="B86">
        <v>23.81</v>
      </c>
      <c r="C86">
        <v>0</v>
      </c>
      <c r="D86">
        <v>1</v>
      </c>
      <c r="O86">
        <v>52</v>
      </c>
      <c r="P86">
        <v>0.84606352730693846</v>
      </c>
      <c r="Q86">
        <v>0.15393647269306154</v>
      </c>
    </row>
    <row r="87" spans="1:17" x14ac:dyDescent="0.2">
      <c r="A87">
        <v>49</v>
      </c>
      <c r="B87">
        <v>23.1</v>
      </c>
      <c r="C87">
        <v>0</v>
      </c>
      <c r="D87">
        <v>1</v>
      </c>
      <c r="O87">
        <v>53</v>
      </c>
      <c r="P87">
        <v>0.8556646856138278</v>
      </c>
      <c r="Q87">
        <v>0.1443353143861722</v>
      </c>
    </row>
    <row r="88" spans="1:17" x14ac:dyDescent="0.2">
      <c r="A88">
        <v>62</v>
      </c>
      <c r="B88">
        <v>28.27</v>
      </c>
      <c r="C88">
        <v>0</v>
      </c>
      <c r="D88">
        <v>1</v>
      </c>
      <c r="O88">
        <v>54</v>
      </c>
      <c r="P88">
        <v>0.8412587126460257</v>
      </c>
      <c r="Q88">
        <v>0.1587412873539743</v>
      </c>
    </row>
    <row r="89" spans="1:17" x14ac:dyDescent="0.2">
      <c r="A89">
        <v>51</v>
      </c>
      <c r="B89">
        <v>27.42</v>
      </c>
      <c r="C89">
        <v>18</v>
      </c>
      <c r="D89">
        <v>1</v>
      </c>
      <c r="O89">
        <v>55</v>
      </c>
      <c r="P89">
        <v>0.7128112223305666</v>
      </c>
      <c r="Q89">
        <v>0.2871887776694334</v>
      </c>
    </row>
    <row r="90" spans="1:17" x14ac:dyDescent="0.2">
      <c r="A90">
        <v>52</v>
      </c>
      <c r="B90">
        <v>34.17</v>
      </c>
      <c r="C90">
        <v>0</v>
      </c>
      <c r="D90">
        <v>1</v>
      </c>
      <c r="O90">
        <v>56</v>
      </c>
      <c r="P90">
        <v>0.78376424696953584</v>
      </c>
      <c r="Q90">
        <v>0.21623575303046416</v>
      </c>
    </row>
    <row r="91" spans="1:17" x14ac:dyDescent="0.2">
      <c r="A91">
        <v>52</v>
      </c>
      <c r="B91">
        <v>25.09</v>
      </c>
      <c r="C91">
        <v>0</v>
      </c>
      <c r="D91">
        <v>1</v>
      </c>
      <c r="O91">
        <v>57</v>
      </c>
      <c r="P91">
        <v>0.55094246176257988</v>
      </c>
      <c r="Q91">
        <v>0.44905753823742012</v>
      </c>
    </row>
    <row r="92" spans="1:17" x14ac:dyDescent="0.2">
      <c r="A92">
        <v>39</v>
      </c>
      <c r="B92">
        <v>24.12</v>
      </c>
      <c r="C92">
        <v>30</v>
      </c>
      <c r="D92">
        <v>1</v>
      </c>
      <c r="O92">
        <v>58</v>
      </c>
      <c r="P92">
        <v>0.68595844050709254</v>
      </c>
      <c r="Q92">
        <v>0.31404155949290746</v>
      </c>
    </row>
    <row r="93" spans="1:17" x14ac:dyDescent="0.2">
      <c r="A93">
        <v>41</v>
      </c>
      <c r="B93">
        <v>18.21</v>
      </c>
      <c r="C93">
        <v>20</v>
      </c>
      <c r="D93">
        <v>1</v>
      </c>
      <c r="O93">
        <v>59</v>
      </c>
      <c r="P93">
        <v>0.79270654089114734</v>
      </c>
      <c r="Q93">
        <v>0.20729345910885266</v>
      </c>
    </row>
    <row r="94" spans="1:17" x14ac:dyDescent="0.2">
      <c r="A94">
        <v>61</v>
      </c>
      <c r="B94">
        <v>22.73</v>
      </c>
      <c r="C94">
        <v>5</v>
      </c>
      <c r="D94">
        <v>1</v>
      </c>
      <c r="O94">
        <v>60</v>
      </c>
      <c r="P94">
        <v>0.6234573164022158</v>
      </c>
      <c r="Q94">
        <v>0.3765426835977842</v>
      </c>
    </row>
    <row r="95" spans="1:17" x14ac:dyDescent="0.2">
      <c r="A95">
        <v>61</v>
      </c>
      <c r="B95">
        <v>28.58</v>
      </c>
      <c r="C95">
        <v>30</v>
      </c>
      <c r="D95">
        <v>1</v>
      </c>
      <c r="O95">
        <v>61</v>
      </c>
      <c r="P95">
        <v>0.73882856305191025</v>
      </c>
      <c r="Q95">
        <v>0.26117143694808975</v>
      </c>
    </row>
    <row r="96" spans="1:17" x14ac:dyDescent="0.2">
      <c r="A96">
        <v>59</v>
      </c>
      <c r="B96">
        <v>20.77</v>
      </c>
      <c r="C96">
        <v>0</v>
      </c>
      <c r="D96">
        <v>1</v>
      </c>
      <c r="O96">
        <v>62</v>
      </c>
      <c r="P96">
        <v>1.0525910574081443</v>
      </c>
      <c r="Q96">
        <v>-5.2591057408144293E-2</v>
      </c>
    </row>
    <row r="97" spans="1:17" x14ac:dyDescent="0.2">
      <c r="A97">
        <v>56</v>
      </c>
      <c r="B97">
        <v>25.68</v>
      </c>
      <c r="C97">
        <v>1</v>
      </c>
      <c r="D97">
        <v>1</v>
      </c>
      <c r="O97">
        <v>63</v>
      </c>
      <c r="P97">
        <v>0.74461893582937011</v>
      </c>
      <c r="Q97">
        <v>0.25538106417062989</v>
      </c>
    </row>
    <row r="98" spans="1:17" x14ac:dyDescent="0.2">
      <c r="A98">
        <v>41</v>
      </c>
      <c r="B98">
        <v>33.799999999999997</v>
      </c>
      <c r="C98">
        <v>20</v>
      </c>
      <c r="D98">
        <v>1</v>
      </c>
      <c r="O98">
        <v>64</v>
      </c>
      <c r="P98">
        <v>0.86849670627474218</v>
      </c>
      <c r="Q98">
        <v>0.13150329372525782</v>
      </c>
    </row>
    <row r="99" spans="1:17" x14ac:dyDescent="0.2">
      <c r="A99">
        <v>45</v>
      </c>
      <c r="B99">
        <v>25.92</v>
      </c>
      <c r="C99">
        <v>0</v>
      </c>
      <c r="D99">
        <v>1</v>
      </c>
      <c r="O99">
        <v>65</v>
      </c>
      <c r="P99">
        <v>0.67711115329610627</v>
      </c>
      <c r="Q99">
        <v>0.32288884670389373</v>
      </c>
    </row>
    <row r="100" spans="1:17" x14ac:dyDescent="0.2">
      <c r="A100">
        <v>42</v>
      </c>
      <c r="B100">
        <v>28.93</v>
      </c>
      <c r="C100">
        <v>1</v>
      </c>
      <c r="D100">
        <v>1</v>
      </c>
      <c r="O100">
        <v>66</v>
      </c>
      <c r="P100">
        <v>0.85993650831981305</v>
      </c>
      <c r="Q100">
        <v>0.14006349168018695</v>
      </c>
    </row>
    <row r="101" spans="1:17" x14ac:dyDescent="0.2">
      <c r="A101">
        <v>63</v>
      </c>
      <c r="B101">
        <v>28.6</v>
      </c>
      <c r="C101">
        <v>0</v>
      </c>
      <c r="D101">
        <v>1</v>
      </c>
      <c r="O101">
        <v>67</v>
      </c>
      <c r="P101">
        <v>0.95725807970763632</v>
      </c>
      <c r="Q101">
        <v>4.2741920292363678E-2</v>
      </c>
    </row>
    <row r="102" spans="1:17" x14ac:dyDescent="0.2">
      <c r="A102">
        <v>44</v>
      </c>
      <c r="B102">
        <v>24.04</v>
      </c>
      <c r="C102">
        <v>0</v>
      </c>
      <c r="D102">
        <v>1</v>
      </c>
      <c r="O102">
        <v>68</v>
      </c>
      <c r="P102">
        <v>1.0385134820567024</v>
      </c>
      <c r="Q102">
        <v>-3.8513482056702353E-2</v>
      </c>
    </row>
    <row r="103" spans="1:17" x14ac:dyDescent="0.2">
      <c r="A103">
        <v>63</v>
      </c>
      <c r="B103">
        <v>27.1</v>
      </c>
      <c r="C103">
        <v>3</v>
      </c>
      <c r="D103">
        <v>1</v>
      </c>
      <c r="O103">
        <v>69</v>
      </c>
      <c r="P103">
        <v>0.68245506981432758</v>
      </c>
      <c r="Q103">
        <v>0.31754493018567242</v>
      </c>
    </row>
    <row r="104" spans="1:17" x14ac:dyDescent="0.2">
      <c r="A104">
        <v>67</v>
      </c>
      <c r="B104">
        <v>24.25</v>
      </c>
      <c r="C104">
        <v>0</v>
      </c>
      <c r="D104">
        <v>1</v>
      </c>
      <c r="O104">
        <v>70</v>
      </c>
      <c r="P104">
        <v>0.87733291789388557</v>
      </c>
      <c r="Q104">
        <v>0.12266708210611443</v>
      </c>
    </row>
    <row r="105" spans="1:17" x14ac:dyDescent="0.2">
      <c r="A105">
        <v>40</v>
      </c>
      <c r="B105">
        <v>25.45</v>
      </c>
      <c r="C105">
        <v>20</v>
      </c>
      <c r="D105">
        <v>1</v>
      </c>
      <c r="O105">
        <v>71</v>
      </c>
      <c r="P105">
        <v>0.66305743304181652</v>
      </c>
      <c r="Q105">
        <v>0.33694256695818348</v>
      </c>
    </row>
    <row r="106" spans="1:17" x14ac:dyDescent="0.2">
      <c r="A106">
        <v>51</v>
      </c>
      <c r="B106">
        <v>23.63</v>
      </c>
      <c r="C106">
        <v>3</v>
      </c>
      <c r="D106">
        <v>1</v>
      </c>
      <c r="O106">
        <v>72</v>
      </c>
      <c r="P106">
        <v>0.62543079371948918</v>
      </c>
      <c r="Q106">
        <v>0.37456920628051082</v>
      </c>
    </row>
    <row r="107" spans="1:17" x14ac:dyDescent="0.2">
      <c r="O107">
        <v>73</v>
      </c>
      <c r="P107">
        <v>1.1823418173232059</v>
      </c>
      <c r="Q107">
        <v>-0.18234181732320587</v>
      </c>
    </row>
    <row r="108" spans="1:17" x14ac:dyDescent="0.2">
      <c r="O108">
        <v>74</v>
      </c>
      <c r="P108">
        <v>1.0508276513521779</v>
      </c>
      <c r="Q108">
        <v>-5.0827651352177927E-2</v>
      </c>
    </row>
    <row r="109" spans="1:17" x14ac:dyDescent="0.2">
      <c r="O109">
        <v>75</v>
      </c>
      <c r="P109">
        <v>0.7649575847732013</v>
      </c>
      <c r="Q109">
        <v>0.2350424152267987</v>
      </c>
    </row>
    <row r="110" spans="1:17" x14ac:dyDescent="0.2">
      <c r="O110">
        <v>76</v>
      </c>
      <c r="P110">
        <v>1.1789692847502531</v>
      </c>
      <c r="Q110">
        <v>-0.17896928475025309</v>
      </c>
    </row>
    <row r="111" spans="1:17" x14ac:dyDescent="0.2">
      <c r="O111">
        <v>77</v>
      </c>
      <c r="P111">
        <v>0.74556815127507625</v>
      </c>
      <c r="Q111">
        <v>0.25443184872492375</v>
      </c>
    </row>
    <row r="112" spans="1:17" x14ac:dyDescent="0.2">
      <c r="O112">
        <v>78</v>
      </c>
      <c r="P112">
        <v>0.56438266674171766</v>
      </c>
      <c r="Q112">
        <v>0.43561733325828234</v>
      </c>
    </row>
    <row r="113" spans="15:17" x14ac:dyDescent="0.2">
      <c r="O113">
        <v>79</v>
      </c>
      <c r="P113">
        <v>0.89609333025990268</v>
      </c>
      <c r="Q113">
        <v>0.10390666974009732</v>
      </c>
    </row>
    <row r="114" spans="15:17" x14ac:dyDescent="0.2">
      <c r="O114">
        <v>80</v>
      </c>
      <c r="P114">
        <v>1.2699078048993495</v>
      </c>
      <c r="Q114">
        <v>-0.26990780489934951</v>
      </c>
    </row>
    <row r="115" spans="15:17" x14ac:dyDescent="0.2">
      <c r="O115">
        <v>81</v>
      </c>
      <c r="P115">
        <v>1.1246720893280406</v>
      </c>
      <c r="Q115">
        <v>-0.12467208932804064</v>
      </c>
    </row>
    <row r="116" spans="15:17" x14ac:dyDescent="0.2">
      <c r="O116">
        <v>82</v>
      </c>
      <c r="P116">
        <v>0.95265851658437939</v>
      </c>
      <c r="Q116">
        <v>4.7341483415620611E-2</v>
      </c>
    </row>
    <row r="117" spans="15:17" x14ac:dyDescent="0.2">
      <c r="O117">
        <v>83</v>
      </c>
      <c r="P117">
        <v>0.97278487914853495</v>
      </c>
      <c r="Q117">
        <v>2.7215120851465047E-2</v>
      </c>
    </row>
    <row r="118" spans="15:17" x14ac:dyDescent="0.2">
      <c r="O118">
        <v>84</v>
      </c>
      <c r="P118">
        <v>0.75821161890710376</v>
      </c>
      <c r="Q118">
        <v>0.24178838109289624</v>
      </c>
    </row>
    <row r="119" spans="15:17" x14ac:dyDescent="0.2">
      <c r="O119">
        <v>85</v>
      </c>
      <c r="P119">
        <v>0.67062111903471955</v>
      </c>
      <c r="Q119">
        <v>0.32937888096528045</v>
      </c>
    </row>
    <row r="120" spans="15:17" x14ac:dyDescent="0.2">
      <c r="O120">
        <v>86</v>
      </c>
      <c r="P120">
        <v>1.0087699440954236</v>
      </c>
      <c r="Q120">
        <v>-8.7699440954236429E-3</v>
      </c>
    </row>
    <row r="121" spans="15:17" x14ac:dyDescent="0.2">
      <c r="O121">
        <v>87</v>
      </c>
      <c r="P121">
        <v>0.92315630509104729</v>
      </c>
      <c r="Q121">
        <v>7.6843694908952709E-2</v>
      </c>
    </row>
    <row r="122" spans="15:17" x14ac:dyDescent="0.2">
      <c r="O122">
        <v>88</v>
      </c>
      <c r="P122">
        <v>1.0767378630850515</v>
      </c>
      <c r="Q122">
        <v>-7.6737863085051483E-2</v>
      </c>
    </row>
    <row r="123" spans="15:17" x14ac:dyDescent="0.2">
      <c r="O123">
        <v>89</v>
      </c>
      <c r="P123">
        <v>0.77512690924511685</v>
      </c>
      <c r="Q123">
        <v>0.22487309075488315</v>
      </c>
    </row>
    <row r="124" spans="15:17" x14ac:dyDescent="0.2">
      <c r="O124">
        <v>90</v>
      </c>
      <c r="P124">
        <v>0.71554794245049491</v>
      </c>
      <c r="Q124">
        <v>0.28445205754950509</v>
      </c>
    </row>
    <row r="125" spans="15:17" x14ac:dyDescent="0.2">
      <c r="O125">
        <v>91</v>
      </c>
      <c r="P125">
        <v>0.49848491144563201</v>
      </c>
      <c r="Q125">
        <v>0.50151508855436799</v>
      </c>
    </row>
    <row r="126" spans="15:17" x14ac:dyDescent="0.2">
      <c r="O126">
        <v>92</v>
      </c>
      <c r="P126">
        <v>0.83512248901743158</v>
      </c>
      <c r="Q126">
        <v>0.16487751098256842</v>
      </c>
    </row>
    <row r="127" spans="15:17" x14ac:dyDescent="0.2">
      <c r="O127">
        <v>93</v>
      </c>
      <c r="P127">
        <v>1.1453241412645534</v>
      </c>
      <c r="Q127">
        <v>-0.1453241412645534</v>
      </c>
    </row>
    <row r="128" spans="15:17" x14ac:dyDescent="0.2">
      <c r="O128">
        <v>94</v>
      </c>
      <c r="P128">
        <v>0.72123812352621119</v>
      </c>
      <c r="Q128">
        <v>0.27876187647378881</v>
      </c>
    </row>
    <row r="129" spans="15:17" x14ac:dyDescent="0.2">
      <c r="O129">
        <v>95</v>
      </c>
      <c r="P129">
        <v>0.85056535736792405</v>
      </c>
      <c r="Q129">
        <v>0.14943464263207595</v>
      </c>
    </row>
    <row r="130" spans="15:17" x14ac:dyDescent="0.2">
      <c r="O130">
        <v>96</v>
      </c>
      <c r="P130">
        <v>1.0163389610452553</v>
      </c>
      <c r="Q130">
        <v>-1.633896104525534E-2</v>
      </c>
    </row>
    <row r="131" spans="15:17" x14ac:dyDescent="0.2">
      <c r="O131">
        <v>97</v>
      </c>
      <c r="P131">
        <v>0.71308813671497284</v>
      </c>
      <c r="Q131">
        <v>0.28691186328502716</v>
      </c>
    </row>
    <row r="132" spans="15:17" x14ac:dyDescent="0.2">
      <c r="O132">
        <v>98</v>
      </c>
      <c r="P132">
        <v>0.77930294629502517</v>
      </c>
      <c r="Q132">
        <v>0.22069705370497483</v>
      </c>
    </row>
    <row r="133" spans="15:17" x14ac:dyDescent="0.2">
      <c r="O133">
        <v>99</v>
      </c>
      <c r="P133">
        <v>1.0325328523652648</v>
      </c>
      <c r="Q133">
        <v>-3.2532852365264819E-2</v>
      </c>
    </row>
    <row r="134" spans="15:17" x14ac:dyDescent="0.2">
      <c r="O134">
        <v>100</v>
      </c>
      <c r="P134">
        <v>0.63783877707377701</v>
      </c>
      <c r="Q134">
        <v>0.36216122292622299</v>
      </c>
    </row>
    <row r="135" spans="15:17" x14ac:dyDescent="0.2">
      <c r="O135">
        <v>101</v>
      </c>
      <c r="P135">
        <v>0.99661307262219512</v>
      </c>
      <c r="Q135">
        <v>3.3869273778048825E-3</v>
      </c>
    </row>
    <row r="136" spans="15:17" x14ac:dyDescent="0.2">
      <c r="O136">
        <v>102</v>
      </c>
      <c r="P136">
        <v>0.93924372462167449</v>
      </c>
      <c r="Q136">
        <v>6.0756275378325508E-2</v>
      </c>
    </row>
    <row r="137" spans="15:17" x14ac:dyDescent="0.2">
      <c r="O137">
        <v>103</v>
      </c>
      <c r="P137">
        <v>0.72617518826040595</v>
      </c>
      <c r="Q137">
        <v>0.27382481173959405</v>
      </c>
    </row>
    <row r="138" spans="15:17" ht="17" thickBot="1" x14ac:dyDescent="0.25">
      <c r="O138" s="10">
        <v>104</v>
      </c>
      <c r="P138" s="10">
        <v>0.72773453543052935</v>
      </c>
      <c r="Q138" s="10">
        <v>0.27226546456947065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6D85-1B1F-F143-BD7C-EE44FD73A287}">
  <dimension ref="A1:F131"/>
  <sheetViews>
    <sheetView workbookViewId="0">
      <selection activeCell="K9" sqref="K9"/>
    </sheetView>
  </sheetViews>
  <sheetFormatPr baseColWidth="10" defaultRowHeight="16" x14ac:dyDescent="0.2"/>
  <cols>
    <col min="4" max="4" width="29.33203125" customWidth="1"/>
  </cols>
  <sheetData>
    <row r="1" spans="1:6" x14ac:dyDescent="0.2">
      <c r="A1" t="s">
        <v>2</v>
      </c>
      <c r="B1" t="s">
        <v>3</v>
      </c>
      <c r="D1" s="25" t="s">
        <v>109</v>
      </c>
    </row>
    <row r="2" spans="1:6" x14ac:dyDescent="0.2">
      <c r="A2">
        <v>20.68</v>
      </c>
      <c r="B2">
        <v>0</v>
      </c>
      <c r="D2" t="s">
        <v>114</v>
      </c>
    </row>
    <row r="3" spans="1:6" x14ac:dyDescent="0.2">
      <c r="A3">
        <v>24.23</v>
      </c>
      <c r="B3">
        <v>30</v>
      </c>
    </row>
    <row r="4" spans="1:6" x14ac:dyDescent="0.2">
      <c r="A4">
        <v>19.64</v>
      </c>
      <c r="B4">
        <v>0</v>
      </c>
      <c r="D4" s="25" t="s">
        <v>110</v>
      </c>
    </row>
    <row r="5" spans="1:6" x14ac:dyDescent="0.2">
      <c r="A5">
        <v>21.68</v>
      </c>
      <c r="B5">
        <v>20</v>
      </c>
      <c r="D5" t="s">
        <v>115</v>
      </c>
    </row>
    <row r="6" spans="1:6" ht="20" x14ac:dyDescent="0.2">
      <c r="A6">
        <v>24.5</v>
      </c>
      <c r="B6">
        <v>0</v>
      </c>
      <c r="D6" s="33"/>
    </row>
    <row r="7" spans="1:6" x14ac:dyDescent="0.2">
      <c r="A7">
        <v>23.65</v>
      </c>
      <c r="B7">
        <v>0</v>
      </c>
    </row>
    <row r="8" spans="1:6" x14ac:dyDescent="0.2">
      <c r="A8">
        <v>23.47</v>
      </c>
      <c r="B8">
        <v>5</v>
      </c>
    </row>
    <row r="9" spans="1:6" x14ac:dyDescent="0.2">
      <c r="A9">
        <v>20.81</v>
      </c>
      <c r="B9">
        <v>0</v>
      </c>
      <c r="D9" t="s">
        <v>116</v>
      </c>
    </row>
    <row r="10" spans="1:6" ht="17" thickBot="1" x14ac:dyDescent="0.25">
      <c r="A10">
        <v>21.59</v>
      </c>
      <c r="B10">
        <v>30</v>
      </c>
    </row>
    <row r="11" spans="1:6" x14ac:dyDescent="0.2">
      <c r="A11">
        <v>20.99</v>
      </c>
      <c r="B11">
        <v>0</v>
      </c>
      <c r="D11" s="11"/>
      <c r="E11" s="11" t="s">
        <v>2</v>
      </c>
      <c r="F11" s="11" t="s">
        <v>3</v>
      </c>
    </row>
    <row r="12" spans="1:6" x14ac:dyDescent="0.2">
      <c r="A12">
        <v>23.51</v>
      </c>
      <c r="B12">
        <v>0</v>
      </c>
      <c r="D12" t="s">
        <v>38</v>
      </c>
      <c r="E12">
        <v>24.927769230769222</v>
      </c>
      <c r="F12">
        <v>7.5307692307692307</v>
      </c>
    </row>
    <row r="13" spans="1:6" x14ac:dyDescent="0.2">
      <c r="A13">
        <v>21.8</v>
      </c>
      <c r="B13">
        <v>0</v>
      </c>
      <c r="D13" t="s">
        <v>117</v>
      </c>
      <c r="E13">
        <v>17.23167793082952</v>
      </c>
      <c r="F13">
        <v>101.27423971377459</v>
      </c>
    </row>
    <row r="14" spans="1:6" x14ac:dyDescent="0.2">
      <c r="A14">
        <v>26.59</v>
      </c>
      <c r="B14">
        <v>0</v>
      </c>
      <c r="D14" t="s">
        <v>55</v>
      </c>
      <c r="E14">
        <v>130</v>
      </c>
      <c r="F14">
        <v>130</v>
      </c>
    </row>
    <row r="15" spans="1:6" x14ac:dyDescent="0.2">
      <c r="A15">
        <v>16.690000000000001</v>
      </c>
      <c r="B15">
        <v>0</v>
      </c>
      <c r="D15" t="s">
        <v>118</v>
      </c>
      <c r="E15">
        <v>-0.30691145926931351</v>
      </c>
    </row>
    <row r="16" spans="1:6" x14ac:dyDescent="0.2">
      <c r="A16">
        <v>26.13</v>
      </c>
      <c r="B16">
        <v>0</v>
      </c>
      <c r="D16" t="s">
        <v>119</v>
      </c>
      <c r="E16">
        <v>0</v>
      </c>
    </row>
    <row r="17" spans="1:6" x14ac:dyDescent="0.2">
      <c r="A17">
        <v>22.16</v>
      </c>
      <c r="B17">
        <v>10</v>
      </c>
      <c r="D17" t="s">
        <v>61</v>
      </c>
      <c r="E17">
        <v>129</v>
      </c>
    </row>
    <row r="18" spans="1:6" x14ac:dyDescent="0.2">
      <c r="A18">
        <v>23.17</v>
      </c>
      <c r="B18">
        <v>18</v>
      </c>
      <c r="D18" t="s">
        <v>67</v>
      </c>
      <c r="E18">
        <v>16.521194889018137</v>
      </c>
    </row>
    <row r="19" spans="1:6" x14ac:dyDescent="0.2">
      <c r="A19">
        <v>19.27</v>
      </c>
      <c r="B19">
        <v>7</v>
      </c>
      <c r="D19" t="s">
        <v>120</v>
      </c>
      <c r="E19">
        <v>6.1832013825990864E-34</v>
      </c>
    </row>
    <row r="20" spans="1:6" x14ac:dyDescent="0.2">
      <c r="A20">
        <v>23.88</v>
      </c>
      <c r="B20">
        <v>15</v>
      </c>
      <c r="D20" t="s">
        <v>121</v>
      </c>
      <c r="E20">
        <v>1.6567515939817117</v>
      </c>
    </row>
    <row r="21" spans="1:6" x14ac:dyDescent="0.2">
      <c r="A21">
        <v>26.03</v>
      </c>
      <c r="B21">
        <v>0</v>
      </c>
      <c r="D21" s="23" t="s">
        <v>122</v>
      </c>
      <c r="E21" s="23">
        <v>1.2366402765198173E-33</v>
      </c>
      <c r="F21" s="25" t="s">
        <v>124</v>
      </c>
    </row>
    <row r="22" spans="1:6" ht="17" thickBot="1" x14ac:dyDescent="0.25">
      <c r="A22">
        <v>23.38</v>
      </c>
      <c r="B22">
        <v>20</v>
      </c>
      <c r="D22" s="10" t="s">
        <v>123</v>
      </c>
      <c r="E22" s="10">
        <v>1.9785244914792603</v>
      </c>
      <c r="F22" s="10"/>
    </row>
    <row r="23" spans="1:6" x14ac:dyDescent="0.2">
      <c r="A23">
        <v>22.36</v>
      </c>
      <c r="B23">
        <v>0</v>
      </c>
    </row>
    <row r="24" spans="1:6" x14ac:dyDescent="0.2">
      <c r="A24">
        <v>20.13</v>
      </c>
      <c r="B24">
        <v>20</v>
      </c>
      <c r="D24" t="s">
        <v>135</v>
      </c>
    </row>
    <row r="25" spans="1:6" x14ac:dyDescent="0.2">
      <c r="A25">
        <v>21.66</v>
      </c>
      <c r="B25">
        <v>15</v>
      </c>
      <c r="D25">
        <f>TTEST(A2:A131,B2:B131,2,1)</f>
        <v>1.236640276519782E-33</v>
      </c>
    </row>
    <row r="26" spans="1:6" x14ac:dyDescent="0.2">
      <c r="A26">
        <v>19.63</v>
      </c>
      <c r="B26">
        <v>0</v>
      </c>
    </row>
    <row r="27" spans="1:6" x14ac:dyDescent="0.2">
      <c r="A27">
        <v>22.35</v>
      </c>
      <c r="B27">
        <v>9</v>
      </c>
      <c r="D27" s="25" t="s">
        <v>134</v>
      </c>
    </row>
    <row r="28" spans="1:6" x14ac:dyDescent="0.2">
      <c r="A28">
        <v>17.61</v>
      </c>
      <c r="B28">
        <v>9</v>
      </c>
    </row>
    <row r="29" spans="1:6" x14ac:dyDescent="0.2">
      <c r="A29">
        <v>19.98</v>
      </c>
      <c r="B29">
        <v>0</v>
      </c>
    </row>
    <row r="30" spans="1:6" x14ac:dyDescent="0.2">
      <c r="A30">
        <v>21.16</v>
      </c>
      <c r="B30">
        <v>20</v>
      </c>
    </row>
    <row r="31" spans="1:6" x14ac:dyDescent="0.2">
      <c r="A31">
        <v>22.54</v>
      </c>
      <c r="B31">
        <v>20</v>
      </c>
    </row>
    <row r="32" spans="1:6" x14ac:dyDescent="0.2">
      <c r="A32">
        <v>28.41</v>
      </c>
      <c r="B32">
        <v>30</v>
      </c>
    </row>
    <row r="33" spans="1:2" x14ac:dyDescent="0.2">
      <c r="A33">
        <v>22.15</v>
      </c>
      <c r="B33">
        <v>40</v>
      </c>
    </row>
    <row r="34" spans="1:2" x14ac:dyDescent="0.2">
      <c r="A34">
        <v>20.350000000000001</v>
      </c>
      <c r="B34">
        <v>10</v>
      </c>
    </row>
    <row r="35" spans="1:2" x14ac:dyDescent="0.2">
      <c r="A35">
        <v>23.54</v>
      </c>
      <c r="B35">
        <v>5</v>
      </c>
    </row>
    <row r="36" spans="1:2" x14ac:dyDescent="0.2">
      <c r="A36">
        <v>28.73</v>
      </c>
      <c r="B36">
        <v>3</v>
      </c>
    </row>
    <row r="37" spans="1:2" x14ac:dyDescent="0.2">
      <c r="A37">
        <v>26.87</v>
      </c>
      <c r="B37">
        <v>10</v>
      </c>
    </row>
    <row r="38" spans="1:2" x14ac:dyDescent="0.2">
      <c r="A38">
        <v>21.48</v>
      </c>
      <c r="B38">
        <v>20</v>
      </c>
    </row>
    <row r="39" spans="1:2" x14ac:dyDescent="0.2">
      <c r="A39">
        <v>23.47</v>
      </c>
      <c r="B39">
        <v>20</v>
      </c>
    </row>
    <row r="40" spans="1:2" x14ac:dyDescent="0.2">
      <c r="A40">
        <v>30.24</v>
      </c>
      <c r="B40">
        <v>0</v>
      </c>
    </row>
    <row r="41" spans="1:2" x14ac:dyDescent="0.2">
      <c r="A41">
        <v>21.42</v>
      </c>
      <c r="B41">
        <v>20</v>
      </c>
    </row>
    <row r="42" spans="1:2" x14ac:dyDescent="0.2">
      <c r="A42">
        <v>33.29</v>
      </c>
      <c r="B42">
        <v>0</v>
      </c>
    </row>
    <row r="43" spans="1:2" x14ac:dyDescent="0.2">
      <c r="A43">
        <v>31.67</v>
      </c>
      <c r="B43">
        <v>0</v>
      </c>
    </row>
    <row r="44" spans="1:2" x14ac:dyDescent="0.2">
      <c r="A44">
        <v>22.02</v>
      </c>
      <c r="B44">
        <v>20</v>
      </c>
    </row>
    <row r="45" spans="1:2" x14ac:dyDescent="0.2">
      <c r="A45">
        <v>21.93</v>
      </c>
      <c r="B45">
        <v>15</v>
      </c>
    </row>
    <row r="46" spans="1:2" x14ac:dyDescent="0.2">
      <c r="A46">
        <v>20.27</v>
      </c>
      <c r="B46">
        <v>0</v>
      </c>
    </row>
    <row r="47" spans="1:2" x14ac:dyDescent="0.2">
      <c r="A47">
        <v>23.09</v>
      </c>
      <c r="B47">
        <v>20</v>
      </c>
    </row>
    <row r="48" spans="1:2" x14ac:dyDescent="0.2">
      <c r="A48">
        <v>24.3</v>
      </c>
      <c r="B48">
        <v>0</v>
      </c>
    </row>
    <row r="49" spans="1:2" x14ac:dyDescent="0.2">
      <c r="A49">
        <v>28.73</v>
      </c>
      <c r="B49">
        <v>0</v>
      </c>
    </row>
    <row r="50" spans="1:2" x14ac:dyDescent="0.2">
      <c r="A50">
        <v>29.07</v>
      </c>
      <c r="B50">
        <v>3</v>
      </c>
    </row>
    <row r="51" spans="1:2" x14ac:dyDescent="0.2">
      <c r="A51">
        <v>23.28</v>
      </c>
      <c r="B51">
        <v>1</v>
      </c>
    </row>
    <row r="52" spans="1:2" x14ac:dyDescent="0.2">
      <c r="A52">
        <v>23.24</v>
      </c>
      <c r="B52">
        <v>5</v>
      </c>
    </row>
    <row r="53" spans="1:2" x14ac:dyDescent="0.2">
      <c r="A53">
        <v>24.56</v>
      </c>
      <c r="B53">
        <v>0</v>
      </c>
    </row>
    <row r="54" spans="1:2" x14ac:dyDescent="0.2">
      <c r="A54">
        <v>18.86</v>
      </c>
      <c r="B54">
        <v>30</v>
      </c>
    </row>
    <row r="55" spans="1:2" x14ac:dyDescent="0.2">
      <c r="A55">
        <v>29.23</v>
      </c>
      <c r="B55">
        <v>0</v>
      </c>
    </row>
    <row r="56" spans="1:2" x14ac:dyDescent="0.2">
      <c r="A56">
        <v>29.89</v>
      </c>
      <c r="B56">
        <v>0</v>
      </c>
    </row>
    <row r="57" spans="1:2" x14ac:dyDescent="0.2">
      <c r="A57">
        <v>27.91</v>
      </c>
      <c r="B57">
        <v>0</v>
      </c>
    </row>
    <row r="58" spans="1:2" x14ac:dyDescent="0.2">
      <c r="A58">
        <v>31.31</v>
      </c>
      <c r="B58">
        <v>0</v>
      </c>
    </row>
    <row r="59" spans="1:2" x14ac:dyDescent="0.2">
      <c r="A59">
        <v>20.68</v>
      </c>
      <c r="B59">
        <v>1</v>
      </c>
    </row>
    <row r="60" spans="1:2" x14ac:dyDescent="0.2">
      <c r="A60">
        <v>22.89</v>
      </c>
      <c r="B60">
        <v>5</v>
      </c>
    </row>
    <row r="61" spans="1:2" x14ac:dyDescent="0.2">
      <c r="A61">
        <v>18.64</v>
      </c>
      <c r="B61">
        <v>0</v>
      </c>
    </row>
    <row r="62" spans="1:2" x14ac:dyDescent="0.2">
      <c r="A62">
        <v>26.27</v>
      </c>
      <c r="B62">
        <v>0</v>
      </c>
    </row>
    <row r="63" spans="1:2" x14ac:dyDescent="0.2">
      <c r="A63">
        <v>30.08</v>
      </c>
      <c r="B63">
        <v>20</v>
      </c>
    </row>
    <row r="64" spans="1:2" x14ac:dyDescent="0.2">
      <c r="A64">
        <v>23.87</v>
      </c>
      <c r="B64">
        <v>0</v>
      </c>
    </row>
    <row r="65" spans="1:2" x14ac:dyDescent="0.2">
      <c r="A65">
        <v>24.16</v>
      </c>
      <c r="B65">
        <v>0</v>
      </c>
    </row>
    <row r="66" spans="1:2" x14ac:dyDescent="0.2">
      <c r="A66">
        <v>24.88</v>
      </c>
      <c r="B66">
        <v>3</v>
      </c>
    </row>
    <row r="67" spans="1:2" x14ac:dyDescent="0.2">
      <c r="A67">
        <v>22.89</v>
      </c>
      <c r="B67">
        <v>0</v>
      </c>
    </row>
    <row r="68" spans="1:2" x14ac:dyDescent="0.2">
      <c r="A68">
        <v>24.29</v>
      </c>
      <c r="B68">
        <v>20</v>
      </c>
    </row>
    <row r="69" spans="1:2" x14ac:dyDescent="0.2">
      <c r="A69">
        <v>22.35</v>
      </c>
      <c r="B69">
        <v>20</v>
      </c>
    </row>
    <row r="70" spans="1:2" x14ac:dyDescent="0.2">
      <c r="A70">
        <v>30.36</v>
      </c>
      <c r="B70">
        <v>0</v>
      </c>
    </row>
    <row r="71" spans="1:2" x14ac:dyDescent="0.2">
      <c r="A71">
        <v>20.56</v>
      </c>
      <c r="B71">
        <v>20</v>
      </c>
    </row>
    <row r="72" spans="1:2" x14ac:dyDescent="0.2">
      <c r="A72">
        <v>18.989999999999998</v>
      </c>
      <c r="B72">
        <v>30</v>
      </c>
    </row>
    <row r="73" spans="1:2" x14ac:dyDescent="0.2">
      <c r="A73">
        <v>26.39</v>
      </c>
      <c r="B73">
        <v>0</v>
      </c>
    </row>
    <row r="74" spans="1:2" x14ac:dyDescent="0.2">
      <c r="A74">
        <v>19.66</v>
      </c>
      <c r="B74">
        <v>20</v>
      </c>
    </row>
    <row r="75" spans="1:2" x14ac:dyDescent="0.2">
      <c r="A75">
        <v>23.1</v>
      </c>
      <c r="B75">
        <v>23</v>
      </c>
    </row>
    <row r="76" spans="1:2" x14ac:dyDescent="0.2">
      <c r="A76">
        <v>30.36</v>
      </c>
      <c r="B76">
        <v>0</v>
      </c>
    </row>
    <row r="77" spans="1:2" x14ac:dyDescent="0.2">
      <c r="A77">
        <v>27.64</v>
      </c>
      <c r="B77">
        <v>0</v>
      </c>
    </row>
    <row r="78" spans="1:2" x14ac:dyDescent="0.2">
      <c r="A78">
        <v>25.11</v>
      </c>
      <c r="B78">
        <v>20</v>
      </c>
    </row>
    <row r="79" spans="1:2" x14ac:dyDescent="0.2">
      <c r="A79">
        <v>22.91</v>
      </c>
      <c r="B79">
        <v>0</v>
      </c>
    </row>
    <row r="80" spans="1:2" x14ac:dyDescent="0.2">
      <c r="A80">
        <v>22.54</v>
      </c>
      <c r="B80">
        <v>20</v>
      </c>
    </row>
    <row r="81" spans="1:2" x14ac:dyDescent="0.2">
      <c r="A81">
        <v>27.49</v>
      </c>
      <c r="B81">
        <v>0</v>
      </c>
    </row>
    <row r="82" spans="1:2" x14ac:dyDescent="0.2">
      <c r="A82">
        <v>30.78</v>
      </c>
      <c r="B82">
        <v>5</v>
      </c>
    </row>
    <row r="83" spans="1:2" x14ac:dyDescent="0.2">
      <c r="A83">
        <v>23.29</v>
      </c>
      <c r="B83">
        <v>15</v>
      </c>
    </row>
    <row r="84" spans="1:2" x14ac:dyDescent="0.2">
      <c r="A84">
        <v>26.24</v>
      </c>
      <c r="B84">
        <v>0</v>
      </c>
    </row>
    <row r="85" spans="1:2" x14ac:dyDescent="0.2">
      <c r="A85">
        <v>20.56</v>
      </c>
      <c r="B85">
        <v>0</v>
      </c>
    </row>
    <row r="86" spans="1:2" x14ac:dyDescent="0.2">
      <c r="A86">
        <v>21.6</v>
      </c>
      <c r="B86">
        <v>1</v>
      </c>
    </row>
    <row r="87" spans="1:2" x14ac:dyDescent="0.2">
      <c r="A87">
        <v>33.11</v>
      </c>
      <c r="B87">
        <v>0</v>
      </c>
    </row>
    <row r="88" spans="1:2" x14ac:dyDescent="0.2">
      <c r="A88">
        <v>28.38</v>
      </c>
      <c r="B88">
        <v>0</v>
      </c>
    </row>
    <row r="89" spans="1:2" x14ac:dyDescent="0.2">
      <c r="A89">
        <v>25.94</v>
      </c>
      <c r="B89">
        <v>0</v>
      </c>
    </row>
    <row r="90" spans="1:2" x14ac:dyDescent="0.2">
      <c r="A90">
        <v>34.549999999999997</v>
      </c>
      <c r="B90">
        <v>0</v>
      </c>
    </row>
    <row r="91" spans="1:2" x14ac:dyDescent="0.2">
      <c r="A91">
        <v>22.18</v>
      </c>
      <c r="B91">
        <v>20</v>
      </c>
    </row>
    <row r="92" spans="1:2" x14ac:dyDescent="0.2">
      <c r="A92">
        <v>21.35</v>
      </c>
      <c r="B92">
        <v>20</v>
      </c>
    </row>
    <row r="93" spans="1:2" x14ac:dyDescent="0.2">
      <c r="A93">
        <v>25.23</v>
      </c>
      <c r="B93">
        <v>3</v>
      </c>
    </row>
    <row r="94" spans="1:2" x14ac:dyDescent="0.2">
      <c r="A94">
        <v>39.6</v>
      </c>
      <c r="B94">
        <v>0</v>
      </c>
    </row>
    <row r="95" spans="1:2" x14ac:dyDescent="0.2">
      <c r="A95">
        <v>32.53</v>
      </c>
      <c r="B95">
        <v>0</v>
      </c>
    </row>
    <row r="96" spans="1:2" x14ac:dyDescent="0.2">
      <c r="A96">
        <v>25.81</v>
      </c>
      <c r="B96">
        <v>0</v>
      </c>
    </row>
    <row r="97" spans="1:2" x14ac:dyDescent="0.2">
      <c r="A97">
        <v>25.16</v>
      </c>
      <c r="B97">
        <v>9</v>
      </c>
    </row>
    <row r="98" spans="1:2" x14ac:dyDescent="0.2">
      <c r="A98">
        <v>23.81</v>
      </c>
      <c r="B98">
        <v>0</v>
      </c>
    </row>
    <row r="99" spans="1:2" x14ac:dyDescent="0.2">
      <c r="A99">
        <v>23.1</v>
      </c>
      <c r="B99">
        <v>0</v>
      </c>
    </row>
    <row r="100" spans="1:2" x14ac:dyDescent="0.2">
      <c r="A100">
        <v>28.27</v>
      </c>
      <c r="B100">
        <v>0</v>
      </c>
    </row>
    <row r="101" spans="1:2" x14ac:dyDescent="0.2">
      <c r="A101">
        <v>27.42</v>
      </c>
      <c r="B101">
        <v>18</v>
      </c>
    </row>
    <row r="102" spans="1:2" x14ac:dyDescent="0.2">
      <c r="A102">
        <v>34.17</v>
      </c>
      <c r="B102">
        <v>0</v>
      </c>
    </row>
    <row r="103" spans="1:2" x14ac:dyDescent="0.2">
      <c r="A103">
        <v>25.09</v>
      </c>
      <c r="B103">
        <v>0</v>
      </c>
    </row>
    <row r="104" spans="1:2" x14ac:dyDescent="0.2">
      <c r="A104">
        <v>24.12</v>
      </c>
      <c r="B104">
        <v>30</v>
      </c>
    </row>
    <row r="105" spans="1:2" x14ac:dyDescent="0.2">
      <c r="A105">
        <v>18.21</v>
      </c>
      <c r="B105">
        <v>20</v>
      </c>
    </row>
    <row r="106" spans="1:2" x14ac:dyDescent="0.2">
      <c r="A106">
        <v>22.73</v>
      </c>
      <c r="B106">
        <v>5</v>
      </c>
    </row>
    <row r="107" spans="1:2" x14ac:dyDescent="0.2">
      <c r="A107">
        <v>28.58</v>
      </c>
      <c r="B107">
        <v>30</v>
      </c>
    </row>
    <row r="108" spans="1:2" x14ac:dyDescent="0.2">
      <c r="A108">
        <v>20.77</v>
      </c>
      <c r="B108">
        <v>0</v>
      </c>
    </row>
    <row r="109" spans="1:2" x14ac:dyDescent="0.2">
      <c r="A109">
        <v>25.68</v>
      </c>
      <c r="B109">
        <v>1</v>
      </c>
    </row>
    <row r="110" spans="1:2" x14ac:dyDescent="0.2">
      <c r="A110">
        <v>33.799999999999997</v>
      </c>
      <c r="B110">
        <v>20</v>
      </c>
    </row>
    <row r="111" spans="1:2" x14ac:dyDescent="0.2">
      <c r="A111">
        <v>25.92</v>
      </c>
      <c r="B111">
        <v>0</v>
      </c>
    </row>
    <row r="112" spans="1:2" x14ac:dyDescent="0.2">
      <c r="A112">
        <v>28.93</v>
      </c>
      <c r="B112">
        <v>1</v>
      </c>
    </row>
    <row r="113" spans="1:2" x14ac:dyDescent="0.2">
      <c r="A113">
        <v>28.6</v>
      </c>
      <c r="B113">
        <v>0</v>
      </c>
    </row>
    <row r="114" spans="1:2" x14ac:dyDescent="0.2">
      <c r="A114">
        <v>24.04</v>
      </c>
      <c r="B114">
        <v>0</v>
      </c>
    </row>
    <row r="115" spans="1:2" x14ac:dyDescent="0.2">
      <c r="A115">
        <v>27.1</v>
      </c>
      <c r="B115">
        <v>3</v>
      </c>
    </row>
    <row r="116" spans="1:2" x14ac:dyDescent="0.2">
      <c r="A116">
        <v>24.25</v>
      </c>
      <c r="B116">
        <v>0</v>
      </c>
    </row>
    <row r="117" spans="1:2" x14ac:dyDescent="0.2">
      <c r="A117">
        <v>25.45</v>
      </c>
      <c r="B117">
        <v>20</v>
      </c>
    </row>
    <row r="118" spans="1:2" x14ac:dyDescent="0.2">
      <c r="A118">
        <v>23.63</v>
      </c>
      <c r="B118">
        <v>3</v>
      </c>
    </row>
    <row r="119" spans="1:2" x14ac:dyDescent="0.2">
      <c r="A119">
        <v>26.89</v>
      </c>
      <c r="B119">
        <v>0</v>
      </c>
    </row>
    <row r="120" spans="1:2" x14ac:dyDescent="0.2">
      <c r="A120">
        <v>29.35</v>
      </c>
      <c r="B120">
        <v>0</v>
      </c>
    </row>
    <row r="121" spans="1:2" x14ac:dyDescent="0.2">
      <c r="A121">
        <v>23.62</v>
      </c>
      <c r="B121">
        <v>0</v>
      </c>
    </row>
    <row r="122" spans="1:2" x14ac:dyDescent="0.2">
      <c r="A122">
        <v>30.47</v>
      </c>
      <c r="B122">
        <v>0</v>
      </c>
    </row>
    <row r="123" spans="1:2" x14ac:dyDescent="0.2">
      <c r="A123">
        <v>30.3</v>
      </c>
      <c r="B123">
        <v>0</v>
      </c>
    </row>
    <row r="124" spans="1:2" x14ac:dyDescent="0.2">
      <c r="A124">
        <v>32.799999999999997</v>
      </c>
      <c r="B124">
        <v>0</v>
      </c>
    </row>
    <row r="125" spans="1:2" x14ac:dyDescent="0.2">
      <c r="A125">
        <v>25.45</v>
      </c>
      <c r="B125">
        <v>15</v>
      </c>
    </row>
    <row r="126" spans="1:2" x14ac:dyDescent="0.2">
      <c r="A126">
        <v>27.01</v>
      </c>
      <c r="B126">
        <v>3</v>
      </c>
    </row>
    <row r="127" spans="1:2" x14ac:dyDescent="0.2">
      <c r="A127">
        <v>20.49</v>
      </c>
      <c r="B127">
        <v>15</v>
      </c>
    </row>
    <row r="128" spans="1:2" x14ac:dyDescent="0.2">
      <c r="A128">
        <v>29.64</v>
      </c>
      <c r="B128">
        <v>0</v>
      </c>
    </row>
    <row r="129" spans="1:2" x14ac:dyDescent="0.2">
      <c r="A129">
        <v>32.19</v>
      </c>
      <c r="B129">
        <v>0</v>
      </c>
    </row>
    <row r="130" spans="1:2" x14ac:dyDescent="0.2">
      <c r="A130">
        <v>21.51</v>
      </c>
      <c r="B130">
        <v>0</v>
      </c>
    </row>
    <row r="131" spans="1:2" x14ac:dyDescent="0.2">
      <c r="A131">
        <v>24.22</v>
      </c>
      <c r="B13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BP1</vt:lpstr>
      <vt:lpstr>Data Quality Report</vt:lpstr>
      <vt:lpstr>IF</vt:lpstr>
      <vt:lpstr>Descriptive Statistics</vt:lpstr>
      <vt:lpstr>Pivot Table</vt:lpstr>
      <vt:lpstr>Visualisations of Variables BOX</vt:lpstr>
      <vt:lpstr>Comparative Analysis</vt:lpstr>
      <vt:lpstr>Correlation coefficient</vt:lpstr>
      <vt:lpstr>Test,Train data</vt:lpstr>
      <vt:lpstr>Hypothesis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D22127506 Heeyeon Yoon</dc:creator>
  <cp:lastModifiedBy>D22127506 Heeyeon Yoon</cp:lastModifiedBy>
  <dcterms:created xsi:type="dcterms:W3CDTF">2024-03-20T14:14:18Z</dcterms:created>
  <dcterms:modified xsi:type="dcterms:W3CDTF">2024-04-07T16:28:54Z</dcterms:modified>
</cp:coreProperties>
</file>