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1" sheetId="1" r:id="rId4"/>
    <sheet state="visible" name="Tabela 2" sheetId="2" r:id="rId5"/>
    <sheet state="visible" name="Tabela 3" sheetId="3" r:id="rId6"/>
  </sheets>
  <definedNames/>
  <calcPr/>
  <extLst>
    <ext uri="GoogleSheetsCustomDataVersion2">
      <go:sheetsCustomData xmlns:go="http://customooxmlschemas.google.com/" r:id="rId7" roundtripDataChecksum="RmaMlfRditE9cUd/InI6vQLn3b2dC29w5VQ72kzKQTE="/>
    </ext>
  </extLst>
</workbook>
</file>

<file path=xl/sharedStrings.xml><?xml version="1.0" encoding="utf-8"?>
<sst xmlns="http://schemas.openxmlformats.org/spreadsheetml/2006/main" count="42" uniqueCount="35">
  <si>
    <t>Parâmetro</t>
  </si>
  <si>
    <t>Intervalo</t>
  </si>
  <si>
    <t>Melhor valor</t>
  </si>
  <si>
    <t>hubChangePercentage</t>
  </si>
  <si>
    <t>[25, 40]</t>
  </si>
  <si>
    <t>alpha</t>
  </si>
  <si>
    <t>[0.9, 0.995]</t>
  </si>
  <si>
    <t>SAMax</t>
  </si>
  <si>
    <t>[700, 1000]</t>
  </si>
  <si>
    <t>T0</t>
  </si>
  <si>
    <t>[6000.0, 9000.0]</t>
  </si>
  <si>
    <t>TC</t>
  </si>
  <si>
    <t>[0.0099, 0.01]</t>
  </si>
  <si>
    <t>Instâncias</t>
  </si>
  <si>
    <t>hubs</t>
  </si>
  <si>
    <t>1º FO</t>
  </si>
  <si>
    <t>2º FO</t>
  </si>
  <si>
    <t>3º FO</t>
  </si>
  <si>
    <t>1º Tempo</t>
  </si>
  <si>
    <t>2º Tempo</t>
  </si>
  <si>
    <t>3º Tempo</t>
  </si>
  <si>
    <t>Melhor FO</t>
  </si>
  <si>
    <t xml:space="preserve"> FO Média</t>
  </si>
  <si>
    <t xml:space="preserve"> Desvio (%) </t>
  </si>
  <si>
    <t>Tempo Médio (seg.)</t>
  </si>
  <si>
    <t>T. Melhor (seg.)</t>
  </si>
  <si>
    <t>CPLEX</t>
  </si>
  <si>
    <t>GUROBI</t>
  </si>
  <si>
    <t>META-HEURISTICA</t>
  </si>
  <si>
    <t>FO</t>
  </si>
  <si>
    <t>GAP</t>
  </si>
  <si>
    <t>TEMPO</t>
  </si>
  <si>
    <t>Dif_C</t>
  </si>
  <si>
    <t>Dif_G</t>
  </si>
  <si>
    <t>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</si>
</sst>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#,##0.0000"/>
    <numFmt numFmtId="166" formatCode="0.0"/>
  </numFmts>
  <fonts count="5">
    <font>
      <sz val="10.0"/>
      <color rgb="FF000000"/>
      <name val="Arial"/>
      <scheme val="minor"/>
    </font>
    <font>
      <sz val="12.0"/>
      <color theme="1"/>
      <name val="Arial"/>
    </font>
    <font/>
    <font>
      <i/>
      <sz val="12.0"/>
      <color theme="1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readingOrder="0" shrinkToFit="0" vertical="bottom" wrapText="0"/>
    </xf>
    <xf borderId="0" fillId="0" fontId="1" numFmtId="166" xfId="0" applyAlignment="1" applyFont="1" applyNumberFormat="1">
      <alignment readingOrder="0" shrinkToFit="0" vertical="bottom" wrapText="0"/>
    </xf>
    <xf borderId="2" fillId="0" fontId="1" numFmtId="166" xfId="0" applyAlignment="1" applyBorder="1" applyFont="1" applyNumberFormat="1">
      <alignment shrinkToFit="0" vertical="bottom" wrapText="0"/>
    </xf>
    <xf borderId="2" fillId="0" fontId="1" numFmtId="166" xfId="0" applyAlignment="1" applyBorder="1" applyFont="1" applyNumberFormat="1">
      <alignment readingOrder="0" shrinkToFit="0" vertical="bottom" wrapText="0"/>
    </xf>
    <xf borderId="2" fillId="0" fontId="1" numFmtId="2" xfId="0" applyAlignment="1" applyBorder="1" applyFont="1" applyNumberFormat="1">
      <alignment shrinkToFit="0" vertical="bottom" wrapText="0"/>
    </xf>
    <xf borderId="2" fillId="0" fontId="1" numFmtId="2" xfId="0" applyAlignment="1" applyBorder="1" applyFont="1" applyNumberFormat="1">
      <alignment readingOrder="0" shrinkToFit="0" vertical="bottom" wrapText="0"/>
    </xf>
    <xf borderId="3" fillId="0" fontId="1" numFmtId="0" xfId="0" applyAlignment="1" applyBorder="1" applyFont="1">
      <alignment horizontal="center" shrinkToFit="0" vertical="center" wrapText="0"/>
    </xf>
    <xf borderId="3" fillId="0" fontId="2" numFmtId="0" xfId="0" applyBorder="1" applyFont="1"/>
    <xf borderId="2" fillId="0" fontId="2" numFmtId="0" xfId="0" applyBorder="1" applyFont="1"/>
    <xf borderId="2" fillId="0" fontId="1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0" fillId="0" fontId="1" numFmtId="10" xfId="0" applyAlignment="1" applyFont="1" applyNumberForma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2" numFmtId="0" xfId="0" applyBorder="1" applyFont="1"/>
    <xf borderId="1" fillId="0" fontId="1" numFmtId="166" xfId="0" applyAlignment="1" applyBorder="1" applyFont="1" applyNumberFormat="1">
      <alignment shrinkToFit="0" vertical="bottom" wrapText="0"/>
    </xf>
    <xf borderId="1" fillId="0" fontId="1" numFmtId="10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2.13"/>
    <col customWidth="1" min="2" max="2" width="21.5"/>
    <col customWidth="1" min="3" max="3" width="22.2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 t="s">
        <v>3</v>
      </c>
      <c r="B2" s="2" t="s">
        <v>4</v>
      </c>
      <c r="C2" s="2">
        <v>28.0</v>
      </c>
    </row>
    <row r="3" ht="15.75" customHeight="1">
      <c r="A3" s="2" t="s">
        <v>5</v>
      </c>
      <c r="B3" s="2" t="s">
        <v>6</v>
      </c>
      <c r="C3" s="3">
        <v>0.992</v>
      </c>
    </row>
    <row r="4" ht="15.75" customHeight="1">
      <c r="A4" s="2" t="s">
        <v>7</v>
      </c>
      <c r="B4" s="2" t="s">
        <v>8</v>
      </c>
      <c r="C4" s="2">
        <v>780.0</v>
      </c>
    </row>
    <row r="5" ht="15.75" customHeight="1">
      <c r="A5" s="2" t="s">
        <v>9</v>
      </c>
      <c r="B5" s="2" t="s">
        <v>10</v>
      </c>
      <c r="C5" s="4">
        <v>8117.3071</v>
      </c>
    </row>
    <row r="6" ht="15.75" customHeight="1">
      <c r="A6" s="5" t="s">
        <v>11</v>
      </c>
      <c r="B6" s="5" t="s">
        <v>12</v>
      </c>
      <c r="C6" s="5">
        <v>0.01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" width="12.63"/>
    <col customWidth="1" min="12" max="12" width="18.75"/>
    <col customWidth="1" min="13" max="13" width="16.0"/>
  </cols>
  <sheetData>
    <row r="1" ht="15.75" customHeight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ht="15.75" customHeight="1">
      <c r="A2" s="2">
        <v>10.0</v>
      </c>
      <c r="B2" s="2">
        <v>2.0</v>
      </c>
      <c r="C2" s="6">
        <v>40382.7</v>
      </c>
      <c r="D2" s="6">
        <v>40382.7</v>
      </c>
      <c r="E2" s="2">
        <v>40382.7</v>
      </c>
      <c r="F2" s="7">
        <v>0.003</v>
      </c>
      <c r="G2" s="7">
        <v>0.002</v>
      </c>
      <c r="H2" s="7">
        <v>0.002</v>
      </c>
      <c r="I2" s="6">
        <f t="shared" ref="I2:I8" si="1">SMALL(C2:E2,1)</f>
        <v>40382.7</v>
      </c>
      <c r="J2" s="6">
        <f t="shared" ref="J2:J8" si="2">AVERAGE(C2:E2)</f>
        <v>40382.7</v>
      </c>
      <c r="K2" s="6">
        <f t="shared" ref="K2:K8" si="3">STDEV(C2:E2)</f>
        <v>0</v>
      </c>
      <c r="L2" s="8">
        <v>300.0</v>
      </c>
      <c r="M2" s="7">
        <f t="shared" ref="M2:M8" si="4">SMALL(F2:H2,1)</f>
        <v>0.002</v>
      </c>
    </row>
    <row r="3" ht="15.75" customHeight="1">
      <c r="A3" s="2">
        <v>20.0</v>
      </c>
      <c r="B3" s="2">
        <v>2.0</v>
      </c>
      <c r="C3" s="6">
        <v>45954.2</v>
      </c>
      <c r="D3" s="6">
        <v>45954.2</v>
      </c>
      <c r="E3" s="2">
        <v>45954.2</v>
      </c>
      <c r="F3" s="7">
        <v>3.974</v>
      </c>
      <c r="G3" s="7">
        <v>3.992</v>
      </c>
      <c r="H3" s="7">
        <v>4.004</v>
      </c>
      <c r="I3" s="6">
        <f t="shared" si="1"/>
        <v>45954.2</v>
      </c>
      <c r="J3" s="6">
        <f t="shared" si="2"/>
        <v>45954.2</v>
      </c>
      <c r="K3" s="6">
        <f t="shared" si="3"/>
        <v>0</v>
      </c>
      <c r="L3" s="8">
        <v>300.0</v>
      </c>
      <c r="M3" s="7">
        <f t="shared" si="4"/>
        <v>3.974</v>
      </c>
    </row>
    <row r="4" ht="15.75" customHeight="1">
      <c r="A4" s="2">
        <v>25.0</v>
      </c>
      <c r="B4" s="2">
        <v>3.0</v>
      </c>
      <c r="C4" s="6">
        <v>46608.3</v>
      </c>
      <c r="D4" s="6">
        <v>46608.3</v>
      </c>
      <c r="E4" s="2">
        <v>46608.3</v>
      </c>
      <c r="F4" s="7">
        <v>5.557</v>
      </c>
      <c r="G4" s="7">
        <v>4.548</v>
      </c>
      <c r="H4" s="7">
        <v>5.573</v>
      </c>
      <c r="I4" s="6">
        <f t="shared" si="1"/>
        <v>46608.3</v>
      </c>
      <c r="J4" s="6">
        <f t="shared" si="2"/>
        <v>46608.3</v>
      </c>
      <c r="K4" s="6">
        <f t="shared" si="3"/>
        <v>0</v>
      </c>
      <c r="L4" s="8">
        <v>300.0</v>
      </c>
      <c r="M4" s="7">
        <f t="shared" si="4"/>
        <v>4.548</v>
      </c>
    </row>
    <row r="5" ht="15.75" customHeight="1">
      <c r="A5" s="2">
        <v>40.0</v>
      </c>
      <c r="B5" s="2">
        <v>4.0</v>
      </c>
      <c r="C5" s="6">
        <v>54249.5</v>
      </c>
      <c r="D5" s="6">
        <v>54249.5</v>
      </c>
      <c r="E5" s="2">
        <v>54249.5</v>
      </c>
      <c r="F5" s="7">
        <v>27.554</v>
      </c>
      <c r="G5" s="7">
        <v>27.581</v>
      </c>
      <c r="H5" s="7">
        <v>27.327</v>
      </c>
      <c r="I5" s="6">
        <f t="shared" si="1"/>
        <v>54249.5</v>
      </c>
      <c r="J5" s="6">
        <f t="shared" si="2"/>
        <v>54249.5</v>
      </c>
      <c r="K5" s="6">
        <f t="shared" si="3"/>
        <v>0</v>
      </c>
      <c r="L5" s="8">
        <v>300.0</v>
      </c>
      <c r="M5" s="7">
        <f t="shared" si="4"/>
        <v>27.327</v>
      </c>
    </row>
    <row r="6" ht="15.75" customHeight="1">
      <c r="A6" s="2">
        <v>50.0</v>
      </c>
      <c r="B6" s="2">
        <v>4.0</v>
      </c>
      <c r="C6" s="6">
        <v>56257.3</v>
      </c>
      <c r="D6" s="6">
        <v>56257.3</v>
      </c>
      <c r="E6" s="6">
        <v>56257.3</v>
      </c>
      <c r="F6" s="7">
        <v>264.821</v>
      </c>
      <c r="G6" s="7">
        <v>263.442</v>
      </c>
      <c r="H6" s="7">
        <v>265.995</v>
      </c>
      <c r="I6" s="6">
        <f t="shared" si="1"/>
        <v>56257.3</v>
      </c>
      <c r="J6" s="6">
        <f t="shared" si="2"/>
        <v>56257.3</v>
      </c>
      <c r="K6" s="6">
        <f t="shared" si="3"/>
        <v>0</v>
      </c>
      <c r="L6" s="8">
        <v>300.0</v>
      </c>
      <c r="M6" s="7">
        <f t="shared" si="4"/>
        <v>263.442</v>
      </c>
    </row>
    <row r="7" ht="15.75" customHeight="1">
      <c r="A7" s="2">
        <v>100.0</v>
      </c>
      <c r="B7" s="2">
        <v>10.0</v>
      </c>
      <c r="C7" s="6">
        <v>53540.8</v>
      </c>
      <c r="D7" s="9">
        <v>53540.8</v>
      </c>
      <c r="E7" s="9">
        <v>53540.8</v>
      </c>
      <c r="F7" s="7">
        <v>267.98</v>
      </c>
      <c r="G7" s="7">
        <v>266.82</v>
      </c>
      <c r="H7" s="7">
        <v>268.414</v>
      </c>
      <c r="I7" s="6">
        <f t="shared" si="1"/>
        <v>53540.8</v>
      </c>
      <c r="J7" s="6">
        <f t="shared" si="2"/>
        <v>53540.8</v>
      </c>
      <c r="K7" s="6">
        <f t="shared" si="3"/>
        <v>0</v>
      </c>
      <c r="L7" s="8">
        <v>300.0</v>
      </c>
      <c r="M7" s="7">
        <f t="shared" si="4"/>
        <v>266.82</v>
      </c>
    </row>
    <row r="8" ht="15.75" customHeight="1">
      <c r="A8" s="5">
        <v>200.0</v>
      </c>
      <c r="B8" s="5">
        <v>10.0</v>
      </c>
      <c r="C8" s="10">
        <v>59782.3</v>
      </c>
      <c r="D8" s="11">
        <v>59782.3</v>
      </c>
      <c r="E8" s="11">
        <v>59782.3</v>
      </c>
      <c r="F8" s="12">
        <v>125.64</v>
      </c>
      <c r="G8" s="12">
        <v>127.155</v>
      </c>
      <c r="H8" s="12">
        <v>125.78</v>
      </c>
      <c r="I8" s="10">
        <f t="shared" si="1"/>
        <v>59782.3</v>
      </c>
      <c r="J8" s="10">
        <f t="shared" si="2"/>
        <v>59782.3</v>
      </c>
      <c r="K8" s="10">
        <f t="shared" si="3"/>
        <v>0</v>
      </c>
      <c r="L8" s="13">
        <v>300.0</v>
      </c>
      <c r="M8" s="12">
        <f t="shared" si="4"/>
        <v>125.64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A1" s="14" t="s">
        <v>13</v>
      </c>
      <c r="B1" s="14" t="s">
        <v>14</v>
      </c>
      <c r="C1" s="14" t="s">
        <v>26</v>
      </c>
      <c r="D1" s="15"/>
      <c r="E1" s="15"/>
      <c r="F1" s="14" t="s">
        <v>27</v>
      </c>
      <c r="G1" s="15"/>
      <c r="H1" s="15"/>
      <c r="I1" s="14" t="s">
        <v>28</v>
      </c>
      <c r="J1" s="15"/>
      <c r="K1" s="15"/>
      <c r="L1" s="15"/>
    </row>
    <row r="2" ht="15.75" customHeight="1">
      <c r="A2" s="16"/>
      <c r="B2" s="16"/>
      <c r="C2" s="17" t="s">
        <v>29</v>
      </c>
      <c r="D2" s="17" t="s">
        <v>30</v>
      </c>
      <c r="E2" s="17" t="s">
        <v>31</v>
      </c>
      <c r="F2" s="17" t="s">
        <v>29</v>
      </c>
      <c r="G2" s="17" t="s">
        <v>30</v>
      </c>
      <c r="H2" s="17" t="s">
        <v>31</v>
      </c>
      <c r="I2" s="17" t="s">
        <v>29</v>
      </c>
      <c r="J2" s="17" t="s">
        <v>31</v>
      </c>
      <c r="K2" s="18" t="s">
        <v>32</v>
      </c>
      <c r="L2" s="18" t="s">
        <v>33</v>
      </c>
    </row>
    <row r="3" ht="15.75" customHeight="1">
      <c r="A3" s="2">
        <v>10.0</v>
      </c>
      <c r="B3" s="2">
        <v>2.0</v>
      </c>
      <c r="C3" s="6">
        <v>40382.7</v>
      </c>
      <c r="D3" s="19">
        <v>0.0</v>
      </c>
      <c r="E3" s="7">
        <v>0.09</v>
      </c>
      <c r="F3" s="6">
        <v>40382.7</v>
      </c>
      <c r="G3" s="19">
        <v>0.0</v>
      </c>
      <c r="H3" s="2">
        <v>0.05</v>
      </c>
      <c r="I3" s="6">
        <f>'Tabela 2'!I2</f>
        <v>40382.7</v>
      </c>
      <c r="J3" s="7">
        <f>'Tabela 2'!M2</f>
        <v>0.002</v>
      </c>
      <c r="K3" s="6">
        <f t="shared" ref="K3:K9" si="1">I3-C3</f>
        <v>0</v>
      </c>
      <c r="L3" s="6">
        <f t="shared" ref="L3:L9" si="2">I3-C3</f>
        <v>0</v>
      </c>
    </row>
    <row r="4" ht="15.75" customHeight="1">
      <c r="A4" s="2">
        <v>20.0</v>
      </c>
      <c r="B4" s="2">
        <v>2.0</v>
      </c>
      <c r="C4" s="6">
        <v>45954.2</v>
      </c>
      <c r="D4" s="19">
        <v>0.0</v>
      </c>
      <c r="E4" s="7">
        <v>0.13</v>
      </c>
      <c r="F4" s="6">
        <v>45954.2</v>
      </c>
      <c r="G4" s="19">
        <v>0.0</v>
      </c>
      <c r="H4" s="2">
        <v>0.08</v>
      </c>
      <c r="I4" s="6">
        <f>'Tabela 2'!I3</f>
        <v>45954.2</v>
      </c>
      <c r="J4" s="7">
        <f>'Tabela 2'!M3</f>
        <v>3.974</v>
      </c>
      <c r="K4" s="6">
        <f t="shared" si="1"/>
        <v>0</v>
      </c>
      <c r="L4" s="6">
        <f t="shared" si="2"/>
        <v>0</v>
      </c>
    </row>
    <row r="5" ht="15.75" customHeight="1">
      <c r="A5" s="2">
        <v>25.0</v>
      </c>
      <c r="B5" s="2">
        <v>3.0</v>
      </c>
      <c r="C5" s="6">
        <v>46608.3</v>
      </c>
      <c r="D5" s="19">
        <v>0.0</v>
      </c>
      <c r="E5" s="7">
        <v>0.33</v>
      </c>
      <c r="F5" s="6">
        <v>46608.3</v>
      </c>
      <c r="G5" s="19">
        <v>0.0</v>
      </c>
      <c r="H5" s="2">
        <v>0.21</v>
      </c>
      <c r="I5" s="6">
        <f>'Tabela 2'!I4</f>
        <v>46608.3</v>
      </c>
      <c r="J5" s="7">
        <f>'Tabela 2'!M4</f>
        <v>4.548</v>
      </c>
      <c r="K5" s="6">
        <f t="shared" si="1"/>
        <v>0</v>
      </c>
      <c r="L5" s="6">
        <f t="shared" si="2"/>
        <v>0</v>
      </c>
    </row>
    <row r="6" ht="15.75" customHeight="1">
      <c r="A6" s="2">
        <v>40.0</v>
      </c>
      <c r="B6" s="2">
        <v>4.0</v>
      </c>
      <c r="C6" s="6">
        <v>52265.3</v>
      </c>
      <c r="D6" s="19">
        <v>0.0</v>
      </c>
      <c r="E6" s="7">
        <v>0.61</v>
      </c>
      <c r="F6" s="6">
        <v>52265.3</v>
      </c>
      <c r="G6" s="19">
        <v>0.0</v>
      </c>
      <c r="H6" s="2">
        <v>1.19</v>
      </c>
      <c r="I6" s="6">
        <f>'Tabela 2'!I5</f>
        <v>54249.5</v>
      </c>
      <c r="J6" s="7">
        <f>'Tabela 2'!M5</f>
        <v>27.327</v>
      </c>
      <c r="K6" s="6">
        <f t="shared" si="1"/>
        <v>1984.2</v>
      </c>
      <c r="L6" s="6">
        <f t="shared" si="2"/>
        <v>1984.2</v>
      </c>
    </row>
    <row r="7" ht="15.75" customHeight="1">
      <c r="A7" s="2">
        <v>50.0</v>
      </c>
      <c r="B7" s="2">
        <v>4.0</v>
      </c>
      <c r="C7" s="6">
        <v>52905.8</v>
      </c>
      <c r="D7" s="19">
        <v>0.0</v>
      </c>
      <c r="E7" s="7">
        <v>2.4</v>
      </c>
      <c r="F7" s="6">
        <v>52905.8</v>
      </c>
      <c r="G7" s="19">
        <v>0.0</v>
      </c>
      <c r="H7" s="2">
        <v>0.75</v>
      </c>
      <c r="I7" s="6">
        <f>'Tabela 2'!I6</f>
        <v>56257.3</v>
      </c>
      <c r="J7" s="7">
        <f>'Tabela 2'!M6</f>
        <v>263.442</v>
      </c>
      <c r="K7" s="6">
        <f t="shared" si="1"/>
        <v>3351.5</v>
      </c>
      <c r="L7" s="6">
        <f t="shared" si="2"/>
        <v>3351.5</v>
      </c>
    </row>
    <row r="8" ht="15.75" customHeight="1">
      <c r="A8" s="2">
        <v>100.0</v>
      </c>
      <c r="B8" s="2">
        <v>10.0</v>
      </c>
      <c r="C8" s="6">
        <v>51860.0</v>
      </c>
      <c r="D8" s="19">
        <v>0.0</v>
      </c>
      <c r="E8" s="7">
        <v>8.06</v>
      </c>
      <c r="F8" s="6">
        <v>51860.0</v>
      </c>
      <c r="G8" s="19">
        <v>0.0</v>
      </c>
      <c r="H8" s="2">
        <v>2.54</v>
      </c>
      <c r="I8" s="6">
        <f>'Tabela 2'!I7</f>
        <v>53540.8</v>
      </c>
      <c r="J8" s="7">
        <f>'Tabela 2'!M7</f>
        <v>266.82</v>
      </c>
      <c r="K8" s="6">
        <f t="shared" si="1"/>
        <v>1680.8</v>
      </c>
      <c r="L8" s="6">
        <f t="shared" si="2"/>
        <v>1680.8</v>
      </c>
    </row>
    <row r="9" ht="15.75" customHeight="1">
      <c r="A9" s="2">
        <v>200.0</v>
      </c>
      <c r="B9" s="2">
        <v>10.0</v>
      </c>
      <c r="C9" s="6">
        <v>55958.8</v>
      </c>
      <c r="D9" s="19">
        <v>0.0</v>
      </c>
      <c r="E9" s="7">
        <v>336.9</v>
      </c>
      <c r="F9" s="6">
        <v>55958.8</v>
      </c>
      <c r="G9" s="19">
        <v>0.0</v>
      </c>
      <c r="H9" s="2">
        <v>72.08</v>
      </c>
      <c r="I9" s="6">
        <f>'Tabela 2'!I8</f>
        <v>59782.3</v>
      </c>
      <c r="J9" s="7">
        <f>'Tabela 2'!M8</f>
        <v>125.64</v>
      </c>
      <c r="K9" s="6">
        <f t="shared" si="1"/>
        <v>3823.5</v>
      </c>
      <c r="L9" s="6">
        <f t="shared" si="2"/>
        <v>3823.5</v>
      </c>
    </row>
    <row r="10" ht="15.75" customHeight="1">
      <c r="A10" s="20" t="s">
        <v>34</v>
      </c>
      <c r="B10" s="21"/>
      <c r="C10" s="22">
        <f t="shared" ref="C10:L10" si="3">AVERAGE(C3:C9)</f>
        <v>49419.3</v>
      </c>
      <c r="D10" s="23">
        <f t="shared" si="3"/>
        <v>0</v>
      </c>
      <c r="E10" s="24">
        <f t="shared" si="3"/>
        <v>49.78857143</v>
      </c>
      <c r="F10" s="22">
        <f t="shared" si="3"/>
        <v>49419.3</v>
      </c>
      <c r="G10" s="23">
        <f t="shared" si="3"/>
        <v>0</v>
      </c>
      <c r="H10" s="24">
        <f t="shared" si="3"/>
        <v>10.98571429</v>
      </c>
      <c r="I10" s="22">
        <f t="shared" si="3"/>
        <v>50967.87143</v>
      </c>
      <c r="J10" s="24">
        <f t="shared" si="3"/>
        <v>98.82185714</v>
      </c>
      <c r="K10" s="22">
        <f t="shared" si="3"/>
        <v>1548.571429</v>
      </c>
      <c r="L10" s="22">
        <f t="shared" si="3"/>
        <v>1548.571429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2"/>
    <mergeCell ref="B1:B2"/>
    <mergeCell ref="C1:E1"/>
    <mergeCell ref="F1:H1"/>
    <mergeCell ref="I1:L1"/>
    <mergeCell ref="A10:B10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