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120" yWindow="-120" windowWidth="20730" windowHeight="11160"/>
  </bookViews>
  <sheets>
    <sheet name="改动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9" i="2"/>
  <c r="I9"/>
  <c r="I10"/>
  <c r="I11"/>
  <c r="I12"/>
  <c r="I13"/>
  <c r="I15"/>
  <c r="I16"/>
  <c r="I17"/>
  <c r="I18"/>
  <c r="I8"/>
  <c r="H18"/>
  <c r="H17" l="1"/>
  <c r="E19" l="1"/>
  <c r="N16" l="1"/>
  <c r="H16"/>
  <c r="H8"/>
  <c r="N7" l="1"/>
  <c r="H15" l="1"/>
  <c r="H13" l="1"/>
  <c r="H14"/>
  <c r="H9"/>
  <c r="H10"/>
  <c r="H11"/>
  <c r="H12"/>
  <c r="N8" l="1"/>
  <c r="N9"/>
  <c r="N10"/>
  <c r="N11"/>
  <c r="N12"/>
  <c r="N13"/>
  <c r="N14"/>
  <c r="N15"/>
  <c r="N19" l="1"/>
  <c r="J19"/>
  <c r="K19"/>
  <c r="L19"/>
  <c r="M19"/>
</calcChain>
</file>

<file path=xl/sharedStrings.xml><?xml version="1.0" encoding="utf-8"?>
<sst xmlns="http://schemas.openxmlformats.org/spreadsheetml/2006/main" count="60" uniqueCount="55">
  <si>
    <t>河钢乐亭钢铁有限公司</t>
    <phoneticPr fontId="1" type="noConversion"/>
  </si>
  <si>
    <t>序号</t>
    <phoneticPr fontId="1" type="noConversion"/>
  </si>
  <si>
    <t>员工编号</t>
    <phoneticPr fontId="1" type="noConversion"/>
  </si>
  <si>
    <t>姓名</t>
    <phoneticPr fontId="1" type="noConversion"/>
  </si>
  <si>
    <t>专业责任制奖</t>
    <phoneticPr fontId="1" type="noConversion"/>
  </si>
  <si>
    <t>应发奖金</t>
    <phoneticPr fontId="1" type="noConversion"/>
  </si>
  <si>
    <t>总计</t>
    <phoneticPr fontId="1" type="noConversion"/>
  </si>
  <si>
    <t>绩效奖金额</t>
    <phoneticPr fontId="1" type="noConversion"/>
  </si>
  <si>
    <t>所在组织绩效评价得分</t>
    <phoneticPr fontId="1" type="noConversion"/>
  </si>
  <si>
    <t>个人绩效评价得分</t>
    <phoneticPr fontId="1" type="noConversion"/>
  </si>
  <si>
    <t>所聘职务</t>
    <phoneticPr fontId="1" type="noConversion"/>
  </si>
  <si>
    <t>基础奖金系数</t>
    <phoneticPr fontId="1" type="noConversion"/>
  </si>
  <si>
    <t>剩余结余</t>
    <phoneticPr fontId="1" type="noConversion"/>
  </si>
  <si>
    <t>本月结余</t>
    <phoneticPr fontId="1" type="noConversion"/>
  </si>
  <si>
    <t>其他奖励</t>
    <phoneticPr fontId="1" type="noConversion"/>
  </si>
  <si>
    <t>其他扣款</t>
    <phoneticPr fontId="1" type="noConversion"/>
  </si>
  <si>
    <t>元</t>
    <phoneticPr fontId="1" type="noConversion"/>
  </si>
  <si>
    <t>单 位：</t>
    <phoneticPr fontId="1" type="noConversion"/>
  </si>
  <si>
    <t>制表人：</t>
    <phoneticPr fontId="1" type="noConversion"/>
  </si>
  <si>
    <t>部门领导：</t>
    <phoneticPr fontId="1" type="noConversion"/>
  </si>
  <si>
    <t>注：1、绩效奖金额指员工绩效考核后奖金，专业责任制奖指公司或其他专业部门的考核。
2、调整金额是指与人力核对后在下达奖金额外单列的奖金。
3、当月奖金总额=下达奖金+调整金额+动用结余-剩余结余  。                                                                              4、表头括号内填部门名称。</t>
    <phoneticPr fontId="1" type="noConversion"/>
  </si>
  <si>
    <t>本月绩效评价得分</t>
    <phoneticPr fontId="1" type="noConversion"/>
  </si>
  <si>
    <t>运营改善部（董事会办公室）</t>
    <phoneticPr fontId="1" type="noConversion"/>
  </si>
  <si>
    <t>罗少云</t>
  </si>
  <si>
    <t>高子磊</t>
  </si>
  <si>
    <t>张德新</t>
  </si>
  <si>
    <t>施文林</t>
  </si>
  <si>
    <t>杨利东</t>
    <phoneticPr fontId="7" type="noConversion"/>
  </si>
  <si>
    <t>石彦周</t>
    <phoneticPr fontId="7" type="noConversion"/>
  </si>
  <si>
    <t>主管师</t>
    <phoneticPr fontId="1" type="noConversion"/>
  </si>
  <si>
    <t>高级主管</t>
    <phoneticPr fontId="1" type="noConversion"/>
  </si>
  <si>
    <t>专业师</t>
    <phoneticPr fontId="1" type="noConversion"/>
  </si>
  <si>
    <t>董  磊</t>
    <phoneticPr fontId="7" type="noConversion"/>
  </si>
  <si>
    <t>王  慧</t>
    <phoneticPr fontId="1" type="noConversion"/>
  </si>
  <si>
    <t>主  管</t>
    <phoneticPr fontId="1" type="noConversion"/>
  </si>
  <si>
    <t>副部长</t>
    <phoneticPr fontId="1" type="noConversion"/>
  </si>
  <si>
    <t>本月公司下达总金额（一级组织+厂部级+专家）</t>
    <phoneticPr fontId="1" type="noConversion"/>
  </si>
  <si>
    <t>本月公司下达金额（一级组织）</t>
    <phoneticPr fontId="1" type="noConversion"/>
  </si>
  <si>
    <t>调整金额</t>
    <phoneticPr fontId="1" type="noConversion"/>
  </si>
  <si>
    <t>原结余</t>
    <phoneticPr fontId="1" type="noConversion"/>
  </si>
  <si>
    <t>动用结余</t>
    <phoneticPr fontId="1" type="noConversion"/>
  </si>
  <si>
    <t>本月奖金分配总额（一级组织+厂部级+专家）</t>
    <phoneticPr fontId="1" type="noConversion"/>
  </si>
  <si>
    <t>本月奖金分配总额（一级组织）</t>
    <phoneticPr fontId="1" type="noConversion"/>
  </si>
  <si>
    <t>安玉超</t>
    <phoneticPr fontId="1" type="noConversion"/>
  </si>
  <si>
    <t>主任师</t>
    <phoneticPr fontId="1" type="noConversion"/>
  </si>
  <si>
    <t>部 门（盖章）</t>
    <phoneticPr fontId="1" type="noConversion"/>
  </si>
  <si>
    <t>王慧</t>
    <phoneticPr fontId="1" type="noConversion"/>
  </si>
  <si>
    <t>6月份睡岗扣1分；工作环境推进扣0.5，流程比对质量不符合要求扣0.5。</t>
    <phoneticPr fontId="1" type="noConversion"/>
  </si>
  <si>
    <t>风险管理推进扣0.5分。</t>
    <phoneticPr fontId="1" type="noConversion"/>
  </si>
  <si>
    <t>6月份睡岗扣1分；</t>
    <phoneticPr fontId="1" type="noConversion"/>
  </si>
  <si>
    <t>魏铭辰</t>
    <phoneticPr fontId="1" type="noConversion"/>
  </si>
  <si>
    <t>一级协理</t>
    <phoneticPr fontId="1" type="noConversion"/>
  </si>
  <si>
    <t>谭高雅</t>
    <phoneticPr fontId="1" type="noConversion"/>
  </si>
  <si>
    <t>佟郁</t>
    <phoneticPr fontId="1" type="noConversion"/>
  </si>
  <si>
    <t>2019年8月份（运营改善部）奖金分配明细表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</si>
</sst>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);[Red]\(0.00\)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6" fillId="0" borderId="1" xfId="0" applyNumberFormat="1" applyFont="1" applyBorder="1" applyAlignment="1" applyProtection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right" vertical="center"/>
    </xf>
    <xf numFmtId="177" fontId="4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topLeftCell="A4" workbookViewId="0">
      <selection activeCell="I14" sqref="I14"/>
    </sheetView>
  </sheetViews>
  <sheetFormatPr defaultRowHeight="13.5"/>
  <cols>
    <col min="1" max="1" width="10.875" style="1" customWidth="1"/>
    <col min="2" max="2" width="12.125" style="1" customWidth="1"/>
    <col min="3" max="3" width="10.375" style="1" customWidth="1"/>
    <col min="4" max="4" width="10" style="1" customWidth="1"/>
    <col min="5" max="5" width="10.75" style="1" customWidth="1"/>
    <col min="6" max="6" width="11.75" style="1" customWidth="1"/>
    <col min="7" max="7" width="11.125" style="1" customWidth="1"/>
    <col min="8" max="8" width="11.875" style="1" customWidth="1"/>
    <col min="9" max="9" width="12.875" style="1" bestFit="1" customWidth="1"/>
    <col min="10" max="10" width="9.5" style="1" customWidth="1"/>
    <col min="11" max="11" width="10.875" style="1" customWidth="1"/>
    <col min="12" max="12" width="9.625" style="1" customWidth="1"/>
    <col min="13" max="13" width="12.375" style="1" customWidth="1"/>
    <col min="14" max="14" width="12" style="1" bestFit="1" customWidth="1"/>
    <col min="15" max="21" width="9" style="1" hidden="1" customWidth="1"/>
    <col min="22" max="22" width="9" style="1" customWidth="1"/>
    <col min="23" max="23" width="19.375" style="1" bestFit="1" customWidth="1"/>
    <col min="24" max="16384" width="9" style="1"/>
  </cols>
  <sheetData>
    <row r="1" spans="1:29" ht="25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  <c r="M1" s="30"/>
      <c r="N1" s="30"/>
    </row>
    <row r="2" spans="1:29" ht="25.5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30"/>
      <c r="M2" s="30"/>
      <c r="N2" s="30"/>
    </row>
    <row r="3" spans="1:29" s="2" customFormat="1" ht="24" customHeight="1">
      <c r="A3" s="33" t="s">
        <v>45</v>
      </c>
      <c r="B3" s="34"/>
      <c r="C3" s="34"/>
      <c r="D3" s="34" t="s">
        <v>22</v>
      </c>
      <c r="E3" s="34"/>
      <c r="F3" s="34"/>
      <c r="G3" s="3"/>
      <c r="H3" s="3"/>
      <c r="M3" s="5" t="s">
        <v>17</v>
      </c>
      <c r="N3" s="5" t="s">
        <v>16</v>
      </c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2"/>
      <c r="AB3" s="32"/>
      <c r="AC3" s="32"/>
    </row>
    <row r="4" spans="1:29" s="2" customFormat="1" ht="75.75" customHeight="1">
      <c r="A4" s="12" t="s">
        <v>36</v>
      </c>
      <c r="B4" s="13">
        <v>67761.41</v>
      </c>
      <c r="C4" s="25" t="s">
        <v>38</v>
      </c>
      <c r="D4" s="22">
        <v>0</v>
      </c>
      <c r="E4" s="25" t="s">
        <v>39</v>
      </c>
      <c r="F4" s="22">
        <v>0</v>
      </c>
      <c r="G4" s="25" t="s">
        <v>13</v>
      </c>
      <c r="H4" s="22">
        <v>0</v>
      </c>
      <c r="I4" s="25" t="s">
        <v>40</v>
      </c>
      <c r="J4" s="22">
        <v>0</v>
      </c>
      <c r="K4" s="25" t="s">
        <v>12</v>
      </c>
      <c r="L4" s="22">
        <v>0</v>
      </c>
      <c r="M4" s="12" t="s">
        <v>41</v>
      </c>
      <c r="N4" s="13">
        <v>67761.41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  <c r="AB4" s="9"/>
      <c r="AC4" s="9"/>
    </row>
    <row r="5" spans="1:29" s="2" customFormat="1" ht="45.75" customHeight="1">
      <c r="A5" s="12" t="s">
        <v>37</v>
      </c>
      <c r="B5" s="12">
        <v>58699.76</v>
      </c>
      <c r="C5" s="25"/>
      <c r="D5" s="23"/>
      <c r="E5" s="25"/>
      <c r="F5" s="23"/>
      <c r="G5" s="25"/>
      <c r="H5" s="23"/>
      <c r="I5" s="25"/>
      <c r="J5" s="23"/>
      <c r="K5" s="25"/>
      <c r="L5" s="23"/>
      <c r="M5" s="12" t="s">
        <v>42</v>
      </c>
      <c r="N5" s="12">
        <v>58699.76</v>
      </c>
    </row>
    <row r="6" spans="1:29" s="2" customFormat="1" ht="40.5" customHeight="1">
      <c r="A6" s="12" t="s">
        <v>1</v>
      </c>
      <c r="B6" s="12" t="s">
        <v>2</v>
      </c>
      <c r="C6" s="12" t="s">
        <v>3</v>
      </c>
      <c r="D6" s="12" t="s">
        <v>10</v>
      </c>
      <c r="E6" s="12" t="s">
        <v>11</v>
      </c>
      <c r="F6" s="12" t="s">
        <v>8</v>
      </c>
      <c r="G6" s="12" t="s">
        <v>9</v>
      </c>
      <c r="H6" s="12" t="s">
        <v>21</v>
      </c>
      <c r="I6" s="12" t="s">
        <v>7</v>
      </c>
      <c r="J6" s="12" t="s">
        <v>4</v>
      </c>
      <c r="K6" s="12" t="s">
        <v>14</v>
      </c>
      <c r="L6" s="13" t="s">
        <v>15</v>
      </c>
      <c r="M6" s="12"/>
      <c r="N6" s="12" t="s">
        <v>5</v>
      </c>
    </row>
    <row r="7" spans="1:29" s="2" customFormat="1" ht="24" customHeight="1">
      <c r="A7" s="20">
        <v>1</v>
      </c>
      <c r="B7" s="21">
        <v>9000895</v>
      </c>
      <c r="C7" s="15" t="s">
        <v>27</v>
      </c>
      <c r="D7" s="14" t="s">
        <v>35</v>
      </c>
      <c r="E7" s="14"/>
      <c r="F7" s="14">
        <v>99.94</v>
      </c>
      <c r="G7" s="14"/>
      <c r="H7" s="14">
        <v>99.95</v>
      </c>
      <c r="I7" s="14">
        <v>9061.65</v>
      </c>
      <c r="J7" s="14"/>
      <c r="K7" s="14"/>
      <c r="L7" s="14"/>
      <c r="M7" s="16"/>
      <c r="N7" s="14">
        <f>I7+J7+K7-L7</f>
        <v>9061.65</v>
      </c>
    </row>
    <row r="8" spans="1:29" s="2" customFormat="1" ht="24" customHeight="1">
      <c r="A8" s="20">
        <v>2</v>
      </c>
      <c r="B8" s="21">
        <v>9000578</v>
      </c>
      <c r="C8" s="17" t="s">
        <v>24</v>
      </c>
      <c r="D8" s="14" t="s">
        <v>30</v>
      </c>
      <c r="E8" s="14">
        <v>4.5</v>
      </c>
      <c r="F8" s="14">
        <v>100</v>
      </c>
      <c r="G8" s="14">
        <v>100</v>
      </c>
      <c r="H8" s="14">
        <f>F8*0.4+G8*0.6</f>
        <v>100</v>
      </c>
      <c r="I8" s="14">
        <f>ROUND(1698.98*H8*E8/100,2)</f>
        <v>7645.41</v>
      </c>
      <c r="J8" s="14"/>
      <c r="K8" s="14"/>
      <c r="L8" s="14"/>
      <c r="M8" s="16"/>
      <c r="N8" s="14">
        <f t="shared" ref="N8:N15" si="0">I8+J8+K8-L8</f>
        <v>7645.41</v>
      </c>
      <c r="O8" s="35" t="s">
        <v>48</v>
      </c>
      <c r="P8" s="32"/>
      <c r="Q8" s="32"/>
      <c r="R8" s="32"/>
      <c r="S8" s="32"/>
      <c r="T8" s="32"/>
      <c r="U8" s="32"/>
    </row>
    <row r="9" spans="1:29" s="2" customFormat="1" ht="24" customHeight="1">
      <c r="A9" s="20">
        <v>3</v>
      </c>
      <c r="B9" s="21">
        <v>9000863</v>
      </c>
      <c r="C9" s="17" t="s">
        <v>25</v>
      </c>
      <c r="D9" s="14" t="s">
        <v>30</v>
      </c>
      <c r="E9" s="14">
        <v>4.5</v>
      </c>
      <c r="F9" s="14">
        <v>100</v>
      </c>
      <c r="G9" s="14">
        <v>100</v>
      </c>
      <c r="H9" s="14">
        <f t="shared" ref="H9:H12" si="1">G9*0.6+F9*0.4</f>
        <v>100</v>
      </c>
      <c r="I9" s="14">
        <f t="shared" ref="I9:I18" si="2">ROUND(1698.98*H9*E9/100,2)</f>
        <v>7645.41</v>
      </c>
      <c r="J9" s="14"/>
      <c r="K9" s="14"/>
      <c r="L9" s="14"/>
      <c r="M9" s="16"/>
      <c r="N9" s="14">
        <f t="shared" si="0"/>
        <v>7645.41</v>
      </c>
      <c r="O9" s="35"/>
      <c r="P9" s="32"/>
      <c r="Q9" s="32"/>
      <c r="R9" s="32"/>
      <c r="S9" s="6"/>
      <c r="T9" s="6"/>
      <c r="U9" s="6"/>
    </row>
    <row r="10" spans="1:29" s="2" customFormat="1" ht="24" customHeight="1">
      <c r="A10" s="20">
        <v>4</v>
      </c>
      <c r="B10" s="21">
        <v>9000925</v>
      </c>
      <c r="C10" s="18" t="s">
        <v>32</v>
      </c>
      <c r="D10" s="14" t="s">
        <v>30</v>
      </c>
      <c r="E10" s="14">
        <v>4.5</v>
      </c>
      <c r="F10" s="14">
        <v>100</v>
      </c>
      <c r="G10" s="14">
        <v>100</v>
      </c>
      <c r="H10" s="14">
        <f t="shared" si="1"/>
        <v>100</v>
      </c>
      <c r="I10" s="14">
        <f t="shared" si="2"/>
        <v>7645.41</v>
      </c>
      <c r="J10" s="14"/>
      <c r="K10" s="14"/>
      <c r="L10" s="14"/>
      <c r="M10" s="16"/>
      <c r="N10" s="14">
        <f t="shared" si="0"/>
        <v>7645.41</v>
      </c>
      <c r="O10" s="35" t="s">
        <v>47</v>
      </c>
      <c r="P10" s="32"/>
      <c r="Q10" s="32"/>
      <c r="R10" s="32"/>
      <c r="S10" s="6"/>
      <c r="T10" s="6"/>
      <c r="U10" s="6"/>
    </row>
    <row r="11" spans="1:29" s="2" customFormat="1" ht="24" customHeight="1">
      <c r="A11" s="20">
        <v>5</v>
      </c>
      <c r="B11" s="21">
        <v>9000138</v>
      </c>
      <c r="C11" s="17" t="s">
        <v>23</v>
      </c>
      <c r="D11" s="14" t="s">
        <v>34</v>
      </c>
      <c r="E11" s="14">
        <v>3.6</v>
      </c>
      <c r="F11" s="14">
        <v>100</v>
      </c>
      <c r="G11" s="14">
        <v>100</v>
      </c>
      <c r="H11" s="14">
        <f t="shared" si="1"/>
        <v>100</v>
      </c>
      <c r="I11" s="14">
        <f t="shared" si="2"/>
        <v>6116.33</v>
      </c>
      <c r="J11" s="14"/>
      <c r="K11" s="14"/>
      <c r="L11" s="14"/>
      <c r="M11" s="16"/>
      <c r="N11" s="14">
        <f t="shared" si="0"/>
        <v>6116.33</v>
      </c>
      <c r="O11" s="35"/>
      <c r="P11" s="32"/>
      <c r="Q11" s="32"/>
      <c r="R11" s="32"/>
      <c r="S11" s="6"/>
      <c r="T11" s="6"/>
      <c r="U11" s="6"/>
    </row>
    <row r="12" spans="1:29" s="2" customFormat="1" ht="24" customHeight="1">
      <c r="A12" s="20">
        <v>6</v>
      </c>
      <c r="B12" s="21">
        <v>9000924</v>
      </c>
      <c r="C12" s="17" t="s">
        <v>28</v>
      </c>
      <c r="D12" s="14" t="s">
        <v>34</v>
      </c>
      <c r="E12" s="14">
        <v>3.6</v>
      </c>
      <c r="F12" s="14">
        <v>100</v>
      </c>
      <c r="G12" s="14">
        <v>100</v>
      </c>
      <c r="H12" s="14">
        <f t="shared" si="1"/>
        <v>100</v>
      </c>
      <c r="I12" s="14">
        <f t="shared" si="2"/>
        <v>6116.33</v>
      </c>
      <c r="J12" s="14"/>
      <c r="K12" s="14"/>
      <c r="L12" s="14"/>
      <c r="M12" s="16"/>
      <c r="N12" s="14">
        <f t="shared" si="0"/>
        <v>6116.33</v>
      </c>
      <c r="O12" s="35" t="s">
        <v>49</v>
      </c>
      <c r="P12" s="32"/>
      <c r="Q12" s="32"/>
      <c r="R12" s="32"/>
      <c r="S12" s="6"/>
      <c r="T12" s="6"/>
      <c r="U12" s="6"/>
    </row>
    <row r="13" spans="1:29" s="2" customFormat="1" ht="24" customHeight="1">
      <c r="A13" s="20">
        <v>7</v>
      </c>
      <c r="B13" s="21">
        <v>9000264</v>
      </c>
      <c r="C13" s="17" t="s">
        <v>33</v>
      </c>
      <c r="D13" s="14" t="s">
        <v>29</v>
      </c>
      <c r="E13" s="14">
        <v>3.05</v>
      </c>
      <c r="F13" s="14">
        <v>100</v>
      </c>
      <c r="G13" s="14">
        <v>100</v>
      </c>
      <c r="H13" s="14">
        <f t="shared" ref="H13:H15" si="3">G13*0.7+F13*0.3</f>
        <v>100</v>
      </c>
      <c r="I13" s="14">
        <f t="shared" si="2"/>
        <v>5181.8900000000003</v>
      </c>
      <c r="J13" s="14"/>
      <c r="K13" s="14"/>
      <c r="L13" s="14"/>
      <c r="M13" s="16"/>
      <c r="N13" s="14">
        <f t="shared" si="0"/>
        <v>5181.8900000000003</v>
      </c>
      <c r="O13" s="7"/>
      <c r="P13" s="7"/>
      <c r="Q13" s="7"/>
      <c r="R13" s="7"/>
      <c r="S13" s="7"/>
      <c r="T13" s="7"/>
      <c r="U13" s="7"/>
    </row>
    <row r="14" spans="1:29" s="2" customFormat="1" ht="24" customHeight="1">
      <c r="A14" s="20">
        <v>8</v>
      </c>
      <c r="B14" s="21">
        <v>9000864</v>
      </c>
      <c r="C14" s="17" t="s">
        <v>26</v>
      </c>
      <c r="D14" s="14" t="s">
        <v>31</v>
      </c>
      <c r="E14" s="14">
        <v>2.15</v>
      </c>
      <c r="F14" s="14">
        <v>100</v>
      </c>
      <c r="G14" s="14">
        <v>100</v>
      </c>
      <c r="H14" s="14">
        <f t="shared" si="3"/>
        <v>100</v>
      </c>
      <c r="I14" s="14">
        <v>3652.8</v>
      </c>
      <c r="J14" s="14"/>
      <c r="K14" s="14"/>
      <c r="L14" s="14"/>
      <c r="M14" s="16"/>
      <c r="N14" s="14">
        <f t="shared" si="0"/>
        <v>3652.8</v>
      </c>
      <c r="O14" s="7"/>
      <c r="P14" s="7"/>
      <c r="Q14" s="7"/>
      <c r="R14" s="7"/>
      <c r="S14" s="7"/>
      <c r="T14" s="7"/>
      <c r="U14" s="7"/>
    </row>
    <row r="15" spans="1:29" s="2" customFormat="1" ht="24" customHeight="1">
      <c r="A15" s="20">
        <v>9</v>
      </c>
      <c r="B15" s="21">
        <v>9001221</v>
      </c>
      <c r="C15" s="17" t="s">
        <v>43</v>
      </c>
      <c r="D15" s="14" t="s">
        <v>44</v>
      </c>
      <c r="E15" s="14">
        <v>3.6</v>
      </c>
      <c r="F15" s="14">
        <v>100</v>
      </c>
      <c r="G15" s="14">
        <v>100</v>
      </c>
      <c r="H15" s="14">
        <f t="shared" si="3"/>
        <v>100</v>
      </c>
      <c r="I15" s="14">
        <f t="shared" si="2"/>
        <v>6116.33</v>
      </c>
      <c r="J15" s="14"/>
      <c r="K15" s="14"/>
      <c r="L15" s="14"/>
      <c r="M15" s="16"/>
      <c r="N15" s="14">
        <f t="shared" si="0"/>
        <v>6116.33</v>
      </c>
      <c r="O15" s="7"/>
      <c r="P15" s="7"/>
      <c r="Q15" s="7"/>
      <c r="R15" s="7"/>
      <c r="S15" s="7"/>
      <c r="T15" s="7"/>
      <c r="U15" s="7"/>
      <c r="V15" s="10"/>
      <c r="W15" s="11"/>
    </row>
    <row r="16" spans="1:29" s="2" customFormat="1" ht="24" customHeight="1">
      <c r="A16" s="20">
        <v>10</v>
      </c>
      <c r="B16" s="21">
        <v>9001367</v>
      </c>
      <c r="C16" s="17" t="s">
        <v>50</v>
      </c>
      <c r="D16" s="14" t="s">
        <v>29</v>
      </c>
      <c r="E16" s="14">
        <v>3.05</v>
      </c>
      <c r="F16" s="14">
        <v>100</v>
      </c>
      <c r="G16" s="14">
        <v>100</v>
      </c>
      <c r="H16" s="14">
        <f t="shared" ref="H16" si="4">G16*0.7+F16*0.3</f>
        <v>100</v>
      </c>
      <c r="I16" s="14">
        <f t="shared" si="2"/>
        <v>5181.8900000000003</v>
      </c>
      <c r="J16" s="14"/>
      <c r="K16" s="14"/>
      <c r="L16" s="14"/>
      <c r="M16" s="16"/>
      <c r="N16" s="14">
        <f t="shared" ref="N16" si="5">I16+J16+K16-L16</f>
        <v>5181.8900000000003</v>
      </c>
      <c r="O16" s="7"/>
      <c r="P16" s="7"/>
      <c r="Q16" s="7"/>
      <c r="R16" s="7"/>
      <c r="S16" s="7"/>
      <c r="T16" s="7"/>
      <c r="U16" s="7"/>
      <c r="V16" s="10"/>
      <c r="W16" s="11"/>
    </row>
    <row r="17" spans="1:23" s="2" customFormat="1" ht="24" customHeight="1">
      <c r="A17" s="20">
        <v>11</v>
      </c>
      <c r="B17" s="21">
        <v>9001426</v>
      </c>
      <c r="C17" s="17" t="s">
        <v>52</v>
      </c>
      <c r="D17" s="14" t="s">
        <v>51</v>
      </c>
      <c r="E17" s="14">
        <v>1</v>
      </c>
      <c r="F17" s="14">
        <v>100</v>
      </c>
      <c r="G17" s="14">
        <v>100</v>
      </c>
      <c r="H17" s="14">
        <f t="shared" ref="H17" si="6">G17*0.7+F17*0.3</f>
        <v>100</v>
      </c>
      <c r="I17" s="14">
        <f t="shared" si="2"/>
        <v>1698.98</v>
      </c>
      <c r="J17" s="14"/>
      <c r="K17" s="14"/>
      <c r="L17" s="14"/>
      <c r="M17" s="16"/>
      <c r="N17" s="14">
        <v>1698.98</v>
      </c>
      <c r="O17" s="7"/>
      <c r="P17" s="7"/>
      <c r="Q17" s="7"/>
      <c r="R17" s="7"/>
      <c r="S17" s="7"/>
      <c r="T17" s="7"/>
      <c r="U17" s="7"/>
      <c r="V17" s="10"/>
      <c r="W17" s="11"/>
    </row>
    <row r="18" spans="1:23" s="2" customFormat="1" ht="24" customHeight="1">
      <c r="A18" s="20">
        <v>12</v>
      </c>
      <c r="B18" s="21">
        <v>9001425</v>
      </c>
      <c r="C18" s="17" t="s">
        <v>53</v>
      </c>
      <c r="D18" s="14" t="s">
        <v>51</v>
      </c>
      <c r="E18" s="14">
        <v>1</v>
      </c>
      <c r="F18" s="14">
        <v>100</v>
      </c>
      <c r="G18" s="14">
        <v>100</v>
      </c>
      <c r="H18" s="14">
        <f t="shared" ref="H18" si="7">G18*0.7+F18*0.3</f>
        <v>100</v>
      </c>
      <c r="I18" s="14">
        <f t="shared" si="2"/>
        <v>1698.98</v>
      </c>
      <c r="J18" s="14"/>
      <c r="K18" s="14"/>
      <c r="L18" s="14"/>
      <c r="M18" s="16"/>
      <c r="N18" s="14">
        <v>1698.98</v>
      </c>
      <c r="O18" s="7"/>
      <c r="P18" s="7"/>
      <c r="Q18" s="7"/>
      <c r="R18" s="7"/>
      <c r="S18" s="7"/>
      <c r="T18" s="7"/>
      <c r="U18" s="7"/>
      <c r="V18" s="10"/>
      <c r="W18" s="11"/>
    </row>
    <row r="19" spans="1:23" s="2" customFormat="1" ht="24" customHeight="1">
      <c r="A19" s="28" t="s">
        <v>6</v>
      </c>
      <c r="B19" s="28"/>
      <c r="C19" s="28"/>
      <c r="D19" s="14"/>
      <c r="E19" s="14">
        <f>SUM(E8:E18)</f>
        <v>34.550000000000004</v>
      </c>
      <c r="F19" s="14"/>
      <c r="G19" s="14"/>
      <c r="H19" s="14"/>
      <c r="I19" s="14">
        <f>SUM(I7:I18)</f>
        <v>67761.41</v>
      </c>
      <c r="J19" s="14">
        <f t="shared" ref="J19:M19" si="8">SUM(J7:J15)</f>
        <v>0</v>
      </c>
      <c r="K19" s="14">
        <f t="shared" si="8"/>
        <v>0</v>
      </c>
      <c r="L19" s="14">
        <f t="shared" si="8"/>
        <v>0</v>
      </c>
      <c r="M19" s="14">
        <f t="shared" si="8"/>
        <v>0</v>
      </c>
      <c r="N19" s="14">
        <f>SUM(N7:N18)</f>
        <v>67761.41</v>
      </c>
      <c r="O19" s="7"/>
      <c r="P19" s="7"/>
      <c r="Q19" s="7"/>
      <c r="R19" s="7"/>
      <c r="S19" s="7"/>
      <c r="T19" s="7"/>
      <c r="U19" s="7"/>
    </row>
    <row r="20" spans="1:23" s="2" customFormat="1" ht="30" customHeight="1">
      <c r="A20" s="24" t="s">
        <v>18</v>
      </c>
      <c r="B20" s="24"/>
      <c r="C20" s="19" t="s">
        <v>46</v>
      </c>
      <c r="D20" s="19"/>
      <c r="E20" s="19"/>
      <c r="F20" s="19"/>
      <c r="G20" s="19"/>
      <c r="H20" s="19"/>
      <c r="I20" s="19"/>
      <c r="J20" s="19" t="s">
        <v>19</v>
      </c>
      <c r="K20" s="19"/>
      <c r="L20" s="19"/>
      <c r="M20" s="19"/>
      <c r="N20" s="19"/>
    </row>
    <row r="21" spans="1:23" ht="65.25" hidden="1" customHeight="1">
      <c r="A21" s="26" t="s">
        <v>20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4"/>
    </row>
  </sheetData>
  <protectedRanges>
    <protectedRange sqref="B9 B14:B18" name="编号_4"/>
    <protectedRange sqref="B7" name="编号_5"/>
    <protectedRange sqref="B12" name="编号_6"/>
    <protectedRange sqref="B10" name="编号_7"/>
    <protectedRange sqref="C9 C14:C18" name="考勤区域_4"/>
    <protectedRange sqref="C7" name="考勤区域_5"/>
    <protectedRange sqref="C12" name="考勤区域_6"/>
    <protectedRange sqref="C10" name="考勤区域_7"/>
  </protectedRanges>
  <mergeCells count="23">
    <mergeCell ref="A21:K21"/>
    <mergeCell ref="A19:C19"/>
    <mergeCell ref="A2:N2"/>
    <mergeCell ref="P3:AC3"/>
    <mergeCell ref="A1:N1"/>
    <mergeCell ref="A3:C3"/>
    <mergeCell ref="D3:F3"/>
    <mergeCell ref="O8:U8"/>
    <mergeCell ref="O9:R9"/>
    <mergeCell ref="O10:R10"/>
    <mergeCell ref="O11:R11"/>
    <mergeCell ref="O12:R12"/>
    <mergeCell ref="C4:C5"/>
    <mergeCell ref="E4:E5"/>
    <mergeCell ref="G4:G5"/>
    <mergeCell ref="I4:I5"/>
    <mergeCell ref="L4:L5"/>
    <mergeCell ref="A20:B20"/>
    <mergeCell ref="K4:K5"/>
    <mergeCell ref="D4:D5"/>
    <mergeCell ref="F4:F5"/>
    <mergeCell ref="H4:H5"/>
    <mergeCell ref="J4:J5"/>
  </mergeCells>
  <phoneticPr fontId="1" type="noConversion"/>
  <printOptions horizontalCentered="1" verticalCentered="1"/>
  <pageMargins left="0.19685039370078741" right="0.19685039370078741" top="0.39370078740157483" bottom="0.3937007874015748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改动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2019-09-25T05:30:19Z</dcterms:modified>
</cp:coreProperties>
</file>