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ching Spring 2021\343\HW\HW1\"/>
    </mc:Choice>
  </mc:AlternateContent>
  <xr:revisionPtr revIDLastSave="0" documentId="13_ncr:1_{EEAF5642-8751-4137-97C5-B917B2D8A7E2}" xr6:coauthVersionLast="46" xr6:coauthVersionMax="46" xr10:uidLastSave="{00000000-0000-0000-0000-000000000000}"/>
  <bookViews>
    <workbookView xWindow="-120" yWindow="-120" windowWidth="20730" windowHeight="11160" xr2:uid="{321D30DA-B890-4C4C-886A-57D052CA245B}"/>
  </bookViews>
  <sheets>
    <sheet name="KE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2" l="1"/>
  <c r="G24" i="2" s="1"/>
  <c r="B21" i="2"/>
  <c r="H21" i="2" s="1"/>
  <c r="B18" i="2"/>
  <c r="I18" i="2" s="1"/>
  <c r="B13" i="2"/>
  <c r="A13" i="2"/>
  <c r="A12" i="2"/>
  <c r="C12" i="2" s="1"/>
  <c r="A11" i="2"/>
  <c r="E11" i="2" s="1"/>
  <c r="A8" i="2"/>
  <c r="D7" i="2"/>
  <c r="D9" i="2"/>
  <c r="D10" i="2"/>
  <c r="D14" i="2"/>
  <c r="D15" i="2"/>
  <c r="D16" i="2"/>
  <c r="D17" i="2"/>
  <c r="D18" i="2"/>
  <c r="D19" i="2"/>
  <c r="D20" i="2"/>
  <c r="D21" i="2"/>
  <c r="D22" i="2"/>
  <c r="D23" i="2"/>
  <c r="D24" i="2"/>
  <c r="D25" i="2"/>
  <c r="D6" i="2"/>
  <c r="C7" i="2"/>
  <c r="E7" i="2"/>
  <c r="F7" i="2"/>
  <c r="G7" i="2"/>
  <c r="H7" i="2"/>
  <c r="I7" i="2"/>
  <c r="C9" i="2"/>
  <c r="E9" i="2"/>
  <c r="F9" i="2"/>
  <c r="G9" i="2"/>
  <c r="H9" i="2"/>
  <c r="I9" i="2"/>
  <c r="C10" i="2"/>
  <c r="E10" i="2"/>
  <c r="F10" i="2"/>
  <c r="G10" i="2"/>
  <c r="H10" i="2"/>
  <c r="I10" i="2"/>
  <c r="C14" i="2"/>
  <c r="E14" i="2"/>
  <c r="F14" i="2"/>
  <c r="G14" i="2"/>
  <c r="H14" i="2"/>
  <c r="I14" i="2"/>
  <c r="C15" i="2"/>
  <c r="E15" i="2"/>
  <c r="F15" i="2"/>
  <c r="G15" i="2"/>
  <c r="H15" i="2"/>
  <c r="I15" i="2"/>
  <c r="C16" i="2"/>
  <c r="E16" i="2"/>
  <c r="F16" i="2"/>
  <c r="G16" i="2"/>
  <c r="H16" i="2"/>
  <c r="I16" i="2"/>
  <c r="C17" i="2"/>
  <c r="E17" i="2"/>
  <c r="F17" i="2"/>
  <c r="G17" i="2"/>
  <c r="H17" i="2"/>
  <c r="I17" i="2"/>
  <c r="C18" i="2"/>
  <c r="E18" i="2"/>
  <c r="C19" i="2"/>
  <c r="E19" i="2"/>
  <c r="F19" i="2"/>
  <c r="G19" i="2"/>
  <c r="H19" i="2"/>
  <c r="I19" i="2"/>
  <c r="C20" i="2"/>
  <c r="E20" i="2"/>
  <c r="F20" i="2"/>
  <c r="G20" i="2"/>
  <c r="H20" i="2"/>
  <c r="I20" i="2"/>
  <c r="C21" i="2"/>
  <c r="E21" i="2"/>
  <c r="C22" i="2"/>
  <c r="E22" i="2"/>
  <c r="F22" i="2"/>
  <c r="G22" i="2"/>
  <c r="H22" i="2"/>
  <c r="I22" i="2"/>
  <c r="C23" i="2"/>
  <c r="E23" i="2"/>
  <c r="F23" i="2"/>
  <c r="G23" i="2"/>
  <c r="H23" i="2"/>
  <c r="I23" i="2"/>
  <c r="C24" i="2"/>
  <c r="E24" i="2"/>
  <c r="C25" i="2"/>
  <c r="E25" i="2"/>
  <c r="F25" i="2"/>
  <c r="G25" i="2"/>
  <c r="H25" i="2"/>
  <c r="I25" i="2"/>
  <c r="I6" i="2"/>
  <c r="H6" i="2"/>
  <c r="G6" i="2"/>
  <c r="F6" i="2"/>
  <c r="E6" i="2"/>
  <c r="C6" i="2"/>
  <c r="I12" i="2" l="1"/>
  <c r="E12" i="2"/>
  <c r="F12" i="2"/>
  <c r="H12" i="2"/>
  <c r="G12" i="2"/>
  <c r="C11" i="2"/>
  <c r="D12" i="2"/>
  <c r="H11" i="2"/>
  <c r="L15" i="2"/>
  <c r="F11" i="2"/>
  <c r="G11" i="2"/>
  <c r="D11" i="2"/>
  <c r="I11" i="2"/>
  <c r="F13" i="2"/>
  <c r="L19" i="2"/>
  <c r="I8" i="2"/>
  <c r="I24" i="2"/>
  <c r="G13" i="2"/>
  <c r="D13" i="2"/>
  <c r="G21" i="2"/>
  <c r="F8" i="2"/>
  <c r="D8" i="2"/>
  <c r="L12" i="2"/>
  <c r="F24" i="2"/>
  <c r="E8" i="2"/>
  <c r="C13" i="2"/>
  <c r="L13" i="2"/>
  <c r="H18" i="2"/>
  <c r="M11" i="2"/>
  <c r="M12" i="2"/>
  <c r="M15" i="2"/>
  <c r="H24" i="2"/>
  <c r="I21" i="2"/>
  <c r="F18" i="2"/>
  <c r="I13" i="2"/>
  <c r="E13" i="2"/>
  <c r="H8" i="2"/>
  <c r="L14" i="2"/>
  <c r="M13" i="2"/>
  <c r="M14" i="2"/>
  <c r="F21" i="2"/>
  <c r="G18" i="2"/>
  <c r="H13" i="2"/>
  <c r="G8" i="2"/>
  <c r="C8" i="2"/>
  <c r="L11" i="2"/>
  <c r="P13" i="2" l="1"/>
  <c r="P11" i="2"/>
  <c r="P12" i="2"/>
  <c r="Q14" i="2"/>
  <c r="T11" i="2"/>
  <c r="Q11" i="2"/>
  <c r="Q12" i="2"/>
  <c r="T15" i="2"/>
  <c r="Q13" i="2"/>
  <c r="S15" i="2"/>
  <c r="S14" i="2"/>
  <c r="S13" i="2"/>
  <c r="S12" i="2"/>
  <c r="S11" i="2"/>
  <c r="T14" i="2"/>
  <c r="P15" i="2"/>
  <c r="T12" i="2"/>
  <c r="P14" i="2"/>
  <c r="N14" i="2"/>
  <c r="N13" i="2"/>
  <c r="N12" i="2"/>
  <c r="N11" i="2"/>
  <c r="N15" i="2"/>
  <c r="Q15" i="2"/>
  <c r="T13" i="2"/>
  <c r="R15" i="2"/>
  <c r="R14" i="2"/>
  <c r="R13" i="2"/>
  <c r="R12" i="2"/>
  <c r="R11" i="2"/>
  <c r="O15" i="2"/>
  <c r="O14" i="2"/>
  <c r="O13" i="2"/>
  <c r="O12" i="2"/>
  <c r="O11" i="2"/>
</calcChain>
</file>

<file path=xl/sharedStrings.xml><?xml version="1.0" encoding="utf-8"?>
<sst xmlns="http://schemas.openxmlformats.org/spreadsheetml/2006/main" count="35" uniqueCount="26">
  <si>
    <t>HW1</t>
  </si>
  <si>
    <t>X</t>
  </si>
  <si>
    <t>ln(X)</t>
  </si>
  <si>
    <t>Y</t>
  </si>
  <si>
    <t>ln(e(X))</t>
  </si>
  <si>
    <t>NAME:</t>
  </si>
  <si>
    <t>NEIU ID #</t>
  </si>
  <si>
    <t>X+Y</t>
  </si>
  <si>
    <t>X-Y</t>
  </si>
  <si>
    <t>X*Y</t>
  </si>
  <si>
    <t>X/Y</t>
  </si>
  <si>
    <t>1) Fill in columns C through I. Use formulas.</t>
  </si>
  <si>
    <t>3) Calculate the correlation between X and Y and Answer: What is the relationship between the two variables?</t>
  </si>
  <si>
    <t>QUESTIONS</t>
  </si>
  <si>
    <t>Mean</t>
  </si>
  <si>
    <t>SD</t>
  </si>
  <si>
    <t>Median</t>
  </si>
  <si>
    <t>Min</t>
  </si>
  <si>
    <t>Max</t>
  </si>
  <si>
    <t>2) Fill in the following table below. Round to TWO decimal places.</t>
  </si>
  <si>
    <t>You MUST fill in your name and ID # here to get credit for this assignment. Do not change the numbers in Columns A or B.</t>
  </si>
  <si>
    <t>Q2</t>
  </si>
  <si>
    <t>Q3:</t>
  </si>
  <si>
    <t>Corr =</t>
  </si>
  <si>
    <t>They are unrelated. In fact, I generated them randomly.</t>
  </si>
  <si>
    <t>X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</si>
</sst>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2" fontId="0" fillId="0" borderId="0" xfId="0" applyNumberForma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180975</xdr:rowOff>
    </xdr:from>
    <xdr:to>
      <xdr:col>3</xdr:col>
      <xdr:colOff>457200</xdr:colOff>
      <xdr:row>1</xdr:row>
      <xdr:rowOff>95250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8A36192-2335-4F85-A197-4A5A049C3FA7}"/>
            </a:ext>
          </a:extLst>
        </xdr:cNvPr>
        <xdr:cNvCxnSpPr/>
      </xdr:nvCxnSpPr>
      <xdr:spPr>
        <a:xfrm flipH="1">
          <a:off x="1724025" y="180975"/>
          <a:ext cx="561975" cy="104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47626</xdr:colOff>
      <xdr:row>1</xdr:row>
      <xdr:rowOff>38100</xdr:rowOff>
    </xdr:from>
    <xdr:to>
      <xdr:col>3</xdr:col>
      <xdr:colOff>581025</xdr:colOff>
      <xdr:row>2</xdr:row>
      <xdr:rowOff>57150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B8143A8-B439-48DB-965D-2421B46B93C2}"/>
            </a:ext>
          </a:extLst>
        </xdr:cNvPr>
        <xdr:cNvCxnSpPr/>
      </xdr:nvCxnSpPr>
      <xdr:spPr>
        <a:xfrm flipH="1">
          <a:off x="1876426" y="228600"/>
          <a:ext cx="533399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4D70-5675-4FA3-B458-5A4B03FA8C80}">
  <dimension ref="A1:T25"/>
  <sheetViews>
    <sheetView tabSelected="1" workbookViewId="0">
      <selection activeCell="C4" sqref="C4"/>
    </sheetView>
  </sheetViews>
  <sheetFormatPr defaultRowHeight="15" x14ac:dyDescent="0.25"/>
  <cols>
    <col min="4" max="4" width="12" bestFit="1" customWidth="1"/>
    <col min="12" max="14" width="9.28515625" bestFit="1" customWidth="1"/>
    <col min="15" max="15" width="9.28515625" customWidth="1"/>
    <col min="16" max="18" width="9.28515625" bestFit="1" customWidth="1"/>
    <col min="19" max="19" width="9.5703125" bestFit="1" customWidth="1"/>
    <col min="20" max="20" width="9.28515625" bestFit="1" customWidth="1"/>
  </cols>
  <sheetData>
    <row r="1" spans="1:20" x14ac:dyDescent="0.25">
      <c r="A1" t="s">
        <v>0</v>
      </c>
      <c r="C1" t="s">
        <v>20</v>
      </c>
    </row>
    <row r="2" spans="1:20" x14ac:dyDescent="0.25">
      <c r="B2" s="2" t="s">
        <v>5</v>
      </c>
    </row>
    <row r="3" spans="1:20" x14ac:dyDescent="0.25">
      <c r="B3" s="2" t="s">
        <v>6</v>
      </c>
      <c r="C3">
        <v>1234567</v>
      </c>
      <c r="K3" s="2" t="s">
        <v>13</v>
      </c>
    </row>
    <row r="4" spans="1:20" x14ac:dyDescent="0.25">
      <c r="K4" t="s">
        <v>11</v>
      </c>
    </row>
    <row r="5" spans="1:20" x14ac:dyDescent="0.25">
      <c r="A5" s="1" t="s">
        <v>1</v>
      </c>
      <c r="B5" s="1" t="s">
        <v>3</v>
      </c>
      <c r="C5" s="1" t="s">
        <v>2</v>
      </c>
      <c r="D5" s="1" t="s">
        <v>25</v>
      </c>
      <c r="E5" s="1" t="s">
        <v>4</v>
      </c>
      <c r="F5" s="1" t="s">
        <v>7</v>
      </c>
      <c r="G5" s="1" t="s">
        <v>8</v>
      </c>
      <c r="H5" s="1" t="s">
        <v>9</v>
      </c>
      <c r="I5" s="1" t="s">
        <v>10</v>
      </c>
      <c r="K5" t="s">
        <v>19</v>
      </c>
    </row>
    <row r="6" spans="1:20" x14ac:dyDescent="0.25">
      <c r="A6">
        <v>221</v>
      </c>
      <c r="B6">
        <v>1111</v>
      </c>
      <c r="C6">
        <f>LN(A6)</f>
        <v>5.3981627015177525</v>
      </c>
      <c r="D6">
        <f>A6^2</f>
        <v>48841</v>
      </c>
      <c r="E6">
        <f>LN(EXP(A6))</f>
        <v>221</v>
      </c>
      <c r="F6">
        <f>A6+B6</f>
        <v>1332</v>
      </c>
      <c r="G6">
        <f>A6-B6</f>
        <v>-890</v>
      </c>
      <c r="H6">
        <f>A6*B6</f>
        <v>245531</v>
      </c>
      <c r="I6">
        <f>A6/B6</f>
        <v>0.19891989198919893</v>
      </c>
      <c r="K6" t="s">
        <v>12</v>
      </c>
    </row>
    <row r="7" spans="1:20" x14ac:dyDescent="0.25">
      <c r="A7">
        <v>267</v>
      </c>
      <c r="B7">
        <v>909</v>
      </c>
      <c r="C7">
        <f t="shared" ref="C7:C25" si="0">LN(A7)</f>
        <v>5.5872486584002496</v>
      </c>
      <c r="D7">
        <f t="shared" ref="D7:D25" si="1">A7^2</f>
        <v>71289</v>
      </c>
      <c r="E7">
        <f t="shared" ref="E7:E25" si="2">LN(EXP(A7))</f>
        <v>267</v>
      </c>
      <c r="F7">
        <f t="shared" ref="F7:F25" si="3">A7+B7</f>
        <v>1176</v>
      </c>
      <c r="G7">
        <f t="shared" ref="G7:G25" si="4">A7-B7</f>
        <v>-642</v>
      </c>
      <c r="H7">
        <f t="shared" ref="H7:H25" si="5">A7*B7</f>
        <v>242703</v>
      </c>
      <c r="I7">
        <f t="shared" ref="I7:I25" si="6">A7/B7</f>
        <v>0.29372937293729373</v>
      </c>
    </row>
    <row r="8" spans="1:20" x14ac:dyDescent="0.25">
      <c r="A8">
        <f>282-RIGHT(C3,2)</f>
        <v>215</v>
      </c>
      <c r="B8">
        <v>1165</v>
      </c>
      <c r="C8">
        <f t="shared" si="0"/>
        <v>5.3706380281276624</v>
      </c>
      <c r="D8">
        <f t="shared" si="1"/>
        <v>46225</v>
      </c>
      <c r="E8">
        <f t="shared" si="2"/>
        <v>215</v>
      </c>
      <c r="F8">
        <f t="shared" si="3"/>
        <v>1380</v>
      </c>
      <c r="G8">
        <f t="shared" si="4"/>
        <v>-950</v>
      </c>
      <c r="H8">
        <f t="shared" si="5"/>
        <v>250475</v>
      </c>
      <c r="I8">
        <f t="shared" si="6"/>
        <v>0.18454935622317598</v>
      </c>
    </row>
    <row r="9" spans="1:20" x14ac:dyDescent="0.25">
      <c r="A9">
        <v>221</v>
      </c>
      <c r="B9">
        <v>752</v>
      </c>
      <c r="C9">
        <f t="shared" si="0"/>
        <v>5.3981627015177525</v>
      </c>
      <c r="D9">
        <f t="shared" si="1"/>
        <v>48841</v>
      </c>
      <c r="E9">
        <f t="shared" si="2"/>
        <v>221</v>
      </c>
      <c r="F9">
        <f t="shared" si="3"/>
        <v>973</v>
      </c>
      <c r="G9">
        <f t="shared" si="4"/>
        <v>-531</v>
      </c>
      <c r="H9">
        <f t="shared" si="5"/>
        <v>166192</v>
      </c>
      <c r="I9">
        <f t="shared" si="6"/>
        <v>0.29388297872340424</v>
      </c>
    </row>
    <row r="10" spans="1:20" x14ac:dyDescent="0.25">
      <c r="A10">
        <v>295</v>
      </c>
      <c r="B10">
        <v>828</v>
      </c>
      <c r="C10">
        <f t="shared" si="0"/>
        <v>5.6869753563398202</v>
      </c>
      <c r="D10">
        <f t="shared" si="1"/>
        <v>87025</v>
      </c>
      <c r="E10">
        <f t="shared" si="2"/>
        <v>295</v>
      </c>
      <c r="F10">
        <f t="shared" si="3"/>
        <v>1123</v>
      </c>
      <c r="G10">
        <f t="shared" si="4"/>
        <v>-533</v>
      </c>
      <c r="H10">
        <f t="shared" si="5"/>
        <v>244260</v>
      </c>
      <c r="I10">
        <f t="shared" si="6"/>
        <v>0.35628019323671495</v>
      </c>
      <c r="K10" t="s">
        <v>21</v>
      </c>
      <c r="L10" s="1" t="s">
        <v>1</v>
      </c>
      <c r="M10" s="1" t="s">
        <v>3</v>
      </c>
      <c r="N10" s="1" t="s">
        <v>2</v>
      </c>
      <c r="O10" s="1" t="s">
        <v>25</v>
      </c>
      <c r="P10" s="1" t="s">
        <v>4</v>
      </c>
      <c r="Q10" s="1" t="s">
        <v>7</v>
      </c>
      <c r="R10" s="1" t="s">
        <v>8</v>
      </c>
      <c r="S10" s="1" t="s">
        <v>9</v>
      </c>
      <c r="T10" s="1" t="s">
        <v>10</v>
      </c>
    </row>
    <row r="11" spans="1:20" x14ac:dyDescent="0.25">
      <c r="A11">
        <f>299+RIGHT(C3)</f>
        <v>306</v>
      </c>
      <c r="B11">
        <v>604</v>
      </c>
      <c r="C11">
        <f t="shared" si="0"/>
        <v>5.7235851019523807</v>
      </c>
      <c r="D11">
        <f t="shared" si="1"/>
        <v>93636</v>
      </c>
      <c r="E11">
        <f t="shared" si="2"/>
        <v>306</v>
      </c>
      <c r="F11">
        <f t="shared" si="3"/>
        <v>910</v>
      </c>
      <c r="G11">
        <f t="shared" si="4"/>
        <v>-298</v>
      </c>
      <c r="H11">
        <f t="shared" si="5"/>
        <v>184824</v>
      </c>
      <c r="I11">
        <f t="shared" si="6"/>
        <v>0.50662251655629142</v>
      </c>
      <c r="K11" t="s">
        <v>14</v>
      </c>
      <c r="L11" s="3">
        <f>AVERAGE(A6:A25)</f>
        <v>250.9</v>
      </c>
      <c r="M11" s="3">
        <f t="shared" ref="M11:T11" si="7">AVERAGE(B6:B25)</f>
        <v>932.7</v>
      </c>
      <c r="N11" s="3">
        <f t="shared" si="7"/>
        <v>5.5169182834602468</v>
      </c>
      <c r="O11" s="3">
        <f t="shared" si="7"/>
        <v>63962.3</v>
      </c>
      <c r="P11" s="3">
        <f t="shared" si="7"/>
        <v>250.9</v>
      </c>
      <c r="Q11" s="3">
        <f t="shared" si="7"/>
        <v>1183.5999999999999</v>
      </c>
      <c r="R11" s="3">
        <f t="shared" si="7"/>
        <v>-681.8</v>
      </c>
      <c r="S11" s="3">
        <f t="shared" si="7"/>
        <v>233629.85</v>
      </c>
      <c r="T11" s="3">
        <f t="shared" si="7"/>
        <v>0.27870047340432158</v>
      </c>
    </row>
    <row r="12" spans="1:20" x14ac:dyDescent="0.25">
      <c r="A12">
        <f>200-RIGHT(C3)</f>
        <v>193</v>
      </c>
      <c r="B12">
        <v>729</v>
      </c>
      <c r="C12">
        <f t="shared" si="0"/>
        <v>5.2626901889048856</v>
      </c>
      <c r="D12">
        <f t="shared" si="1"/>
        <v>37249</v>
      </c>
      <c r="E12">
        <f t="shared" si="2"/>
        <v>193</v>
      </c>
      <c r="F12">
        <f t="shared" si="3"/>
        <v>922</v>
      </c>
      <c r="G12">
        <f t="shared" si="4"/>
        <v>-536</v>
      </c>
      <c r="H12">
        <f t="shared" si="5"/>
        <v>140697</v>
      </c>
      <c r="I12">
        <f t="shared" si="6"/>
        <v>0.26474622770919065</v>
      </c>
      <c r="K12" t="s">
        <v>15</v>
      </c>
      <c r="L12" s="3">
        <f>_xlfn.STDEV.P(A6:A25)</f>
        <v>31.803930574694693</v>
      </c>
      <c r="M12" s="3">
        <f t="shared" ref="M12:T12" si="8">_xlfn.STDEV.P(B6:B25)</f>
        <v>163.47021135362857</v>
      </c>
      <c r="N12" s="3">
        <f t="shared" si="8"/>
        <v>0.12804217055340428</v>
      </c>
      <c r="O12" s="3">
        <f t="shared" si="8"/>
        <v>16022.693781321541</v>
      </c>
      <c r="P12" s="3">
        <f t="shared" si="8"/>
        <v>31.803930574694693</v>
      </c>
      <c r="Q12" s="3">
        <f t="shared" si="8"/>
        <v>164.20974392526165</v>
      </c>
      <c r="R12" s="3">
        <f t="shared" si="8"/>
        <v>168.82878901419627</v>
      </c>
      <c r="S12" s="3">
        <f t="shared" si="8"/>
        <v>48714.097522457501</v>
      </c>
      <c r="T12" s="3">
        <f t="shared" si="8"/>
        <v>7.0332874143446245E-2</v>
      </c>
    </row>
    <row r="13" spans="1:20" x14ac:dyDescent="0.25">
      <c r="A13">
        <f>231+RIGHT(C3,2)</f>
        <v>298</v>
      </c>
      <c r="B13">
        <f>1197+RIGHT(C3)</f>
        <v>1204</v>
      </c>
      <c r="C13">
        <f t="shared" si="0"/>
        <v>5.6970934865054046</v>
      </c>
      <c r="D13">
        <f t="shared" si="1"/>
        <v>88804</v>
      </c>
      <c r="E13">
        <f t="shared" si="2"/>
        <v>298</v>
      </c>
      <c r="F13">
        <f t="shared" si="3"/>
        <v>1502</v>
      </c>
      <c r="G13">
        <f t="shared" si="4"/>
        <v>-906</v>
      </c>
      <c r="H13">
        <f t="shared" si="5"/>
        <v>358792</v>
      </c>
      <c r="I13">
        <f t="shared" si="6"/>
        <v>0.24750830564784054</v>
      </c>
      <c r="K13" t="s">
        <v>16</v>
      </c>
      <c r="L13" s="3">
        <f>MEDIAN(A6:A25)</f>
        <v>254</v>
      </c>
      <c r="M13" s="3">
        <f t="shared" ref="M13:T13" si="9">MEDIAN(B6:B25)</f>
        <v>919</v>
      </c>
      <c r="N13" s="3">
        <f t="shared" si="9"/>
        <v>5.5373265169429731</v>
      </c>
      <c r="O13" s="3">
        <f t="shared" si="9"/>
        <v>64517</v>
      </c>
      <c r="P13" s="3">
        <f t="shared" si="9"/>
        <v>254</v>
      </c>
      <c r="Q13" s="3">
        <f t="shared" si="9"/>
        <v>1177</v>
      </c>
      <c r="R13" s="3">
        <f t="shared" si="9"/>
        <v>-661.5</v>
      </c>
      <c r="S13" s="3">
        <f t="shared" si="9"/>
        <v>243481.5</v>
      </c>
      <c r="T13" s="3">
        <f t="shared" si="9"/>
        <v>0.26584997068990213</v>
      </c>
    </row>
    <row r="14" spans="1:20" x14ac:dyDescent="0.25">
      <c r="A14">
        <v>282</v>
      </c>
      <c r="B14">
        <v>770</v>
      </c>
      <c r="C14">
        <f t="shared" si="0"/>
        <v>5.6419070709381138</v>
      </c>
      <c r="D14">
        <f t="shared" si="1"/>
        <v>79524</v>
      </c>
      <c r="E14">
        <f t="shared" si="2"/>
        <v>282</v>
      </c>
      <c r="F14">
        <f t="shared" si="3"/>
        <v>1052</v>
      </c>
      <c r="G14">
        <f t="shared" si="4"/>
        <v>-488</v>
      </c>
      <c r="H14">
        <f t="shared" si="5"/>
        <v>217140</v>
      </c>
      <c r="I14">
        <f t="shared" si="6"/>
        <v>0.36623376623376624</v>
      </c>
      <c r="K14" t="s">
        <v>17</v>
      </c>
      <c r="L14" s="3">
        <f>MIN(A6:A25)</f>
        <v>193</v>
      </c>
      <c r="M14" s="3">
        <f t="shared" ref="M14:T14" si="10">MIN(B6:B25)</f>
        <v>604</v>
      </c>
      <c r="N14" s="3">
        <f t="shared" si="10"/>
        <v>5.2626901889048856</v>
      </c>
      <c r="O14" s="3">
        <f t="shared" si="10"/>
        <v>37249</v>
      </c>
      <c r="P14" s="3">
        <f t="shared" si="10"/>
        <v>193</v>
      </c>
      <c r="Q14" s="3">
        <f t="shared" si="10"/>
        <v>910</v>
      </c>
      <c r="R14" s="3">
        <f t="shared" si="10"/>
        <v>-950</v>
      </c>
      <c r="S14" s="3">
        <f t="shared" si="10"/>
        <v>140697</v>
      </c>
      <c r="T14" s="3">
        <f t="shared" si="10"/>
        <v>0.18454935622317598</v>
      </c>
    </row>
    <row r="15" spans="1:20" x14ac:dyDescent="0.25">
      <c r="A15">
        <v>253</v>
      </c>
      <c r="B15">
        <v>1110</v>
      </c>
      <c r="C15">
        <f t="shared" si="0"/>
        <v>5.5333894887275203</v>
      </c>
      <c r="D15">
        <f t="shared" si="1"/>
        <v>64009</v>
      </c>
      <c r="E15">
        <f t="shared" si="2"/>
        <v>253</v>
      </c>
      <c r="F15">
        <f t="shared" si="3"/>
        <v>1363</v>
      </c>
      <c r="G15">
        <f t="shared" si="4"/>
        <v>-857</v>
      </c>
      <c r="H15">
        <f t="shared" si="5"/>
        <v>280830</v>
      </c>
      <c r="I15">
        <f t="shared" si="6"/>
        <v>0.22792792792792793</v>
      </c>
      <c r="K15" t="s">
        <v>18</v>
      </c>
      <c r="L15" s="3">
        <f>MAX(A6:A25)</f>
        <v>306</v>
      </c>
      <c r="M15" s="3">
        <f t="shared" ref="M15:T15" si="11">MAX(B6:B25)</f>
        <v>1204</v>
      </c>
      <c r="N15" s="3">
        <f t="shared" si="11"/>
        <v>5.7235851019523807</v>
      </c>
      <c r="O15" s="3">
        <f t="shared" si="11"/>
        <v>93636</v>
      </c>
      <c r="P15" s="3">
        <f t="shared" si="11"/>
        <v>306</v>
      </c>
      <c r="Q15" s="3">
        <f t="shared" si="11"/>
        <v>1502</v>
      </c>
      <c r="R15" s="3">
        <f t="shared" si="11"/>
        <v>-298</v>
      </c>
      <c r="S15" s="3">
        <f t="shared" si="11"/>
        <v>358792</v>
      </c>
      <c r="T15" s="3">
        <f t="shared" si="11"/>
        <v>0.50662251655629142</v>
      </c>
    </row>
    <row r="16" spans="1:20" x14ac:dyDescent="0.25">
      <c r="A16">
        <v>228</v>
      </c>
      <c r="B16">
        <v>1139</v>
      </c>
      <c r="C16">
        <f t="shared" si="0"/>
        <v>5.4293456289544411</v>
      </c>
      <c r="D16">
        <f t="shared" si="1"/>
        <v>51984</v>
      </c>
      <c r="E16">
        <f t="shared" si="2"/>
        <v>228</v>
      </c>
      <c r="F16">
        <f t="shared" si="3"/>
        <v>1367</v>
      </c>
      <c r="G16">
        <f t="shared" si="4"/>
        <v>-911</v>
      </c>
      <c r="H16">
        <f t="shared" si="5"/>
        <v>259692</v>
      </c>
      <c r="I16">
        <f t="shared" si="6"/>
        <v>0.20017559262510976</v>
      </c>
    </row>
    <row r="17" spans="1:13" x14ac:dyDescent="0.25">
      <c r="A17">
        <v>255</v>
      </c>
      <c r="B17">
        <v>812</v>
      </c>
      <c r="C17">
        <f t="shared" si="0"/>
        <v>5.5412635451584258</v>
      </c>
      <c r="D17">
        <f t="shared" si="1"/>
        <v>65025</v>
      </c>
      <c r="E17">
        <f t="shared" si="2"/>
        <v>255</v>
      </c>
      <c r="F17">
        <f t="shared" si="3"/>
        <v>1067</v>
      </c>
      <c r="G17">
        <f t="shared" si="4"/>
        <v>-557</v>
      </c>
      <c r="H17">
        <f t="shared" si="5"/>
        <v>207060</v>
      </c>
      <c r="I17">
        <f t="shared" si="6"/>
        <v>0.31403940886699505</v>
      </c>
    </row>
    <row r="18" spans="1:13" x14ac:dyDescent="0.25">
      <c r="A18">
        <v>255</v>
      </c>
      <c r="B18">
        <f>1079-RIGHT(C3,2)</f>
        <v>1012</v>
      </c>
      <c r="C18">
        <f t="shared" si="0"/>
        <v>5.5412635451584258</v>
      </c>
      <c r="D18">
        <f t="shared" si="1"/>
        <v>65025</v>
      </c>
      <c r="E18">
        <f t="shared" si="2"/>
        <v>255</v>
      </c>
      <c r="F18">
        <f t="shared" si="3"/>
        <v>1267</v>
      </c>
      <c r="G18">
        <f t="shared" si="4"/>
        <v>-757</v>
      </c>
      <c r="H18">
        <f t="shared" si="5"/>
        <v>258060</v>
      </c>
      <c r="I18">
        <f t="shared" si="6"/>
        <v>0.25197628458498023</v>
      </c>
      <c r="K18" s="2" t="s">
        <v>22</v>
      </c>
    </row>
    <row r="19" spans="1:13" x14ac:dyDescent="0.25">
      <c r="A19">
        <v>209</v>
      </c>
      <c r="B19">
        <v>797</v>
      </c>
      <c r="C19">
        <f t="shared" si="0"/>
        <v>5.3423342519648109</v>
      </c>
      <c r="D19">
        <f t="shared" si="1"/>
        <v>43681</v>
      </c>
      <c r="E19">
        <f t="shared" si="2"/>
        <v>209</v>
      </c>
      <c r="F19">
        <f t="shared" si="3"/>
        <v>1006</v>
      </c>
      <c r="G19">
        <f t="shared" si="4"/>
        <v>-588</v>
      </c>
      <c r="H19">
        <f t="shared" si="5"/>
        <v>166573</v>
      </c>
      <c r="I19">
        <f t="shared" si="6"/>
        <v>0.26223337515683814</v>
      </c>
      <c r="K19" t="s">
        <v>23</v>
      </c>
      <c r="L19" s="4">
        <f>CORREL(A6:A25,B6:B25)</f>
        <v>-7.3971985218469496E-2</v>
      </c>
      <c r="M19" t="s">
        <v>24</v>
      </c>
    </row>
    <row r="20" spans="1:13" x14ac:dyDescent="0.25">
      <c r="A20">
        <v>272</v>
      </c>
      <c r="B20">
        <v>999</v>
      </c>
      <c r="C20">
        <f t="shared" si="0"/>
        <v>5.6058020662959978</v>
      </c>
      <c r="D20">
        <f t="shared" si="1"/>
        <v>73984</v>
      </c>
      <c r="E20">
        <f t="shared" si="2"/>
        <v>272</v>
      </c>
      <c r="F20">
        <f t="shared" si="3"/>
        <v>1271</v>
      </c>
      <c r="G20">
        <f t="shared" si="4"/>
        <v>-727</v>
      </c>
      <c r="H20">
        <f t="shared" si="5"/>
        <v>271728</v>
      </c>
      <c r="I20">
        <f t="shared" si="6"/>
        <v>0.2722722722722723</v>
      </c>
    </row>
    <row r="21" spans="1:13" x14ac:dyDescent="0.25">
      <c r="A21">
        <v>248</v>
      </c>
      <c r="B21">
        <f>862+RIGHT(C3,2)</f>
        <v>929</v>
      </c>
      <c r="C21">
        <f t="shared" si="0"/>
        <v>5.5134287461649825</v>
      </c>
      <c r="D21">
        <f t="shared" si="1"/>
        <v>61504</v>
      </c>
      <c r="E21">
        <f t="shared" si="2"/>
        <v>248</v>
      </c>
      <c r="F21">
        <f t="shared" si="3"/>
        <v>1177</v>
      </c>
      <c r="G21">
        <f t="shared" si="4"/>
        <v>-681</v>
      </c>
      <c r="H21">
        <f t="shared" si="5"/>
        <v>230392</v>
      </c>
      <c r="I21">
        <f t="shared" si="6"/>
        <v>0.26695371367061355</v>
      </c>
    </row>
    <row r="22" spans="1:13" x14ac:dyDescent="0.25">
      <c r="A22">
        <v>226</v>
      </c>
      <c r="B22">
        <v>1027</v>
      </c>
      <c r="C22">
        <f t="shared" si="0"/>
        <v>5.4205349992722862</v>
      </c>
      <c r="D22">
        <f t="shared" si="1"/>
        <v>51076</v>
      </c>
      <c r="E22">
        <f t="shared" si="2"/>
        <v>226</v>
      </c>
      <c r="F22">
        <f t="shared" si="3"/>
        <v>1253</v>
      </c>
      <c r="G22">
        <f t="shared" si="4"/>
        <v>-801</v>
      </c>
      <c r="H22">
        <f t="shared" si="5"/>
        <v>232102</v>
      </c>
      <c r="I22">
        <f t="shared" si="6"/>
        <v>0.22005842259006816</v>
      </c>
    </row>
    <row r="23" spans="1:13" x14ac:dyDescent="0.25">
      <c r="A23">
        <v>282</v>
      </c>
      <c r="B23">
        <v>895</v>
      </c>
      <c r="C23">
        <f t="shared" si="0"/>
        <v>5.6419070709381138</v>
      </c>
      <c r="D23">
        <f t="shared" si="1"/>
        <v>79524</v>
      </c>
      <c r="E23">
        <f t="shared" si="2"/>
        <v>282</v>
      </c>
      <c r="F23">
        <f t="shared" si="3"/>
        <v>1177</v>
      </c>
      <c r="G23">
        <f t="shared" si="4"/>
        <v>-613</v>
      </c>
      <c r="H23">
        <f t="shared" si="5"/>
        <v>252390</v>
      </c>
      <c r="I23">
        <f t="shared" si="6"/>
        <v>0.31508379888268156</v>
      </c>
    </row>
    <row r="24" spans="1:13" x14ac:dyDescent="0.25">
      <c r="A24">
        <v>268</v>
      </c>
      <c r="B24">
        <f>1114-RIGHT(C3,2)</f>
        <v>1047</v>
      </c>
      <c r="C24">
        <f t="shared" si="0"/>
        <v>5.5909869805108565</v>
      </c>
      <c r="D24">
        <f t="shared" si="1"/>
        <v>71824</v>
      </c>
      <c r="E24">
        <f t="shared" si="2"/>
        <v>268</v>
      </c>
      <c r="F24">
        <f t="shared" si="3"/>
        <v>1315</v>
      </c>
      <c r="G24">
        <f t="shared" si="4"/>
        <v>-779</v>
      </c>
      <c r="H24">
        <f t="shared" si="5"/>
        <v>280596</v>
      </c>
      <c r="I24">
        <f t="shared" si="6"/>
        <v>0.25596943648519582</v>
      </c>
    </row>
    <row r="25" spans="1:13" x14ac:dyDescent="0.25">
      <c r="A25">
        <v>224</v>
      </c>
      <c r="B25">
        <v>815</v>
      </c>
      <c r="C25">
        <f t="shared" si="0"/>
        <v>5.4116460518550396</v>
      </c>
      <c r="D25">
        <f t="shared" si="1"/>
        <v>50176</v>
      </c>
      <c r="E25">
        <f t="shared" si="2"/>
        <v>224</v>
      </c>
      <c r="F25">
        <f t="shared" si="3"/>
        <v>1039</v>
      </c>
      <c r="G25">
        <f t="shared" si="4"/>
        <v>-591</v>
      </c>
      <c r="H25">
        <f t="shared" si="5"/>
        <v>182560</v>
      </c>
      <c r="I25">
        <f t="shared" si="6"/>
        <v>0.27484662576687119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W. Hegerty</dc:creator>
  <cp:lastModifiedBy>Scott W. Hegerty</cp:lastModifiedBy>
  <dcterms:created xsi:type="dcterms:W3CDTF">2021-02-02T19:37:19Z</dcterms:created>
  <dcterms:modified xsi:type="dcterms:W3CDTF">2021-03-25T15:45:12Z</dcterms:modified>
</cp:coreProperties>
</file>