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sql\Excel\"/>
    </mc:Choice>
  </mc:AlternateContent>
  <xr:revisionPtr revIDLastSave="0" documentId="13_ncr:1_{F66C0915-7C88-4660-B9DE-F5F85106B529}" xr6:coauthVersionLast="47" xr6:coauthVersionMax="47" xr10:uidLastSave="{00000000-0000-0000-0000-000000000000}"/>
  <workbookProtection workbookAlgorithmName="SHA-512" workbookHashValue="ewTlmBVfwTM1J/claVwby/PjwHPJnQJOZ9nDiTliEcWerY/3pfuGeO7Jng6PjNKNro6ieZJikxzN5JIsm5NqJQ==" workbookSaltValue="Xxgw7WSC714jqi8Z7LC/Xw==" workbookSpinCount="100000" lockStructure="1"/>
  <bookViews>
    <workbookView xWindow="-120" yWindow="-120" windowWidth="20730" windowHeight="11760" xr2:uid="{D10A4084-D98C-431A-AAB8-F13F566FC86D}"/>
  </bookViews>
  <sheets>
    <sheet name="XL-Test" sheetId="1" r:id="rId1"/>
    <sheet name="About" sheetId="4" r:id="rId2"/>
    <sheet name="DF" sheetId="2" state="veryHidden" r:id="rId3"/>
  </sheets>
  <definedNames>
    <definedName name="darisini" localSheetId="2">DF!$J$34</definedName>
    <definedName name="kode_jawaban">DF!$J$36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7" i="1" l="1"/>
  <c r="K66" i="1"/>
  <c r="K65" i="1"/>
  <c r="K64" i="1"/>
  <c r="K63" i="1"/>
  <c r="K54" i="1"/>
  <c r="K55" i="1"/>
  <c r="K56" i="1"/>
  <c r="K57" i="1"/>
  <c r="K58" i="1"/>
  <c r="K59" i="1"/>
  <c r="K60" i="1"/>
  <c r="K61" i="1"/>
  <c r="K62" i="1"/>
  <c r="K53" i="1"/>
  <c r="J54" i="1"/>
  <c r="J55" i="1"/>
  <c r="J56" i="1"/>
  <c r="J57" i="1"/>
  <c r="J58" i="1"/>
  <c r="J59" i="1"/>
  <c r="J60" i="1"/>
  <c r="J61" i="1"/>
  <c r="J62" i="1"/>
  <c r="J53" i="1"/>
  <c r="G54" i="1"/>
  <c r="H54" i="1"/>
  <c r="G55" i="1"/>
  <c r="H55" i="1"/>
  <c r="F4" i="2" s="1"/>
  <c r="G56" i="1"/>
  <c r="H56" i="1"/>
  <c r="G57" i="1"/>
  <c r="H57" i="1"/>
  <c r="F6" i="2" s="1"/>
  <c r="G58" i="1"/>
  <c r="H58" i="1"/>
  <c r="G59" i="1"/>
  <c r="H59" i="1"/>
  <c r="F8" i="2" s="1"/>
  <c r="G60" i="1"/>
  <c r="H60" i="1"/>
  <c r="G61" i="1"/>
  <c r="H61" i="1"/>
  <c r="G62" i="1"/>
  <c r="H62" i="1"/>
  <c r="H53" i="1"/>
  <c r="G53" i="1"/>
  <c r="E2" i="2" s="1"/>
  <c r="F54" i="1"/>
  <c r="F55" i="1"/>
  <c r="F56" i="1"/>
  <c r="F57" i="1"/>
  <c r="D6" i="2" s="1"/>
  <c r="F58" i="1"/>
  <c r="F59" i="1"/>
  <c r="F60" i="1"/>
  <c r="F61" i="1"/>
  <c r="D10" i="2" s="1"/>
  <c r="F62" i="1"/>
  <c r="F53" i="1"/>
  <c r="D2" i="2" s="1"/>
  <c r="E54" i="1"/>
  <c r="C3" i="2" s="1"/>
  <c r="E55" i="1"/>
  <c r="E56" i="1"/>
  <c r="E57" i="1"/>
  <c r="C6" i="2" s="1"/>
  <c r="E58" i="1"/>
  <c r="C7" i="2" s="1"/>
  <c r="E59" i="1"/>
  <c r="E60" i="1"/>
  <c r="E61" i="1"/>
  <c r="C10" i="2" s="1"/>
  <c r="E62" i="1"/>
  <c r="C11" i="2" s="1"/>
  <c r="E53" i="1"/>
  <c r="C2" i="2"/>
  <c r="F9" i="2"/>
  <c r="F7" i="2"/>
  <c r="F5" i="2"/>
  <c r="F3" i="2"/>
  <c r="E11" i="2"/>
  <c r="E10" i="2"/>
  <c r="E9" i="2"/>
  <c r="E8" i="2"/>
  <c r="E7" i="2"/>
  <c r="E6" i="2"/>
  <c r="E5" i="2"/>
  <c r="E4" i="2"/>
  <c r="E3" i="2"/>
  <c r="C9" i="2"/>
  <c r="C8" i="2"/>
  <c r="C5" i="2"/>
  <c r="C4" i="2"/>
  <c r="D3" i="2"/>
  <c r="D4" i="2"/>
  <c r="D7" i="2"/>
  <c r="D8" i="2"/>
  <c r="D9" i="2"/>
  <c r="D11" i="2"/>
  <c r="D29" i="2"/>
  <c r="E29" i="2"/>
  <c r="F29" i="2"/>
  <c r="G29" i="2"/>
  <c r="H29" i="2"/>
  <c r="I29" i="2"/>
  <c r="C29" i="2"/>
  <c r="D28" i="2"/>
  <c r="E28" i="2"/>
  <c r="F28" i="2"/>
  <c r="G28" i="2"/>
  <c r="H28" i="2"/>
  <c r="I28" i="2"/>
  <c r="C28" i="2"/>
  <c r="H39" i="2"/>
  <c r="H43" i="2"/>
  <c r="G37" i="2"/>
  <c r="G41" i="2"/>
  <c r="G45" i="2"/>
  <c r="F37" i="2"/>
  <c r="D39" i="2"/>
  <c r="E40" i="2"/>
  <c r="F41" i="2"/>
  <c r="D43" i="2"/>
  <c r="E44" i="2"/>
  <c r="F45" i="2"/>
  <c r="C38" i="2"/>
  <c r="C42" i="2"/>
  <c r="C46" i="2"/>
  <c r="N2" i="2"/>
  <c r="M11" i="2"/>
  <c r="M7" i="2"/>
  <c r="M3" i="2"/>
  <c r="H38" i="2"/>
  <c r="G40" i="2"/>
  <c r="F38" i="2"/>
  <c r="F42" i="2"/>
  <c r="F46" i="2"/>
  <c r="M9" i="2"/>
  <c r="H40" i="2"/>
  <c r="H44" i="2"/>
  <c r="G38" i="2"/>
  <c r="G42" i="2"/>
  <c r="G46" i="2"/>
  <c r="D38" i="2"/>
  <c r="E39" i="2"/>
  <c r="F40" i="2"/>
  <c r="D42" i="2"/>
  <c r="E43" i="2"/>
  <c r="F44" i="2"/>
  <c r="D46" i="2"/>
  <c r="C39" i="2"/>
  <c r="C43" i="2"/>
  <c r="C37" i="2"/>
  <c r="O2" i="2"/>
  <c r="M10" i="2"/>
  <c r="M6" i="2"/>
  <c r="M2" i="2"/>
  <c r="H42" i="2"/>
  <c r="E37" i="2"/>
  <c r="E41" i="2"/>
  <c r="E45" i="2"/>
  <c r="C45" i="2"/>
  <c r="M12" i="2"/>
  <c r="H37" i="2"/>
  <c r="H41" i="2"/>
  <c r="H45" i="2"/>
  <c r="G39" i="2"/>
  <c r="G43" i="2"/>
  <c r="D37" i="2"/>
  <c r="E38" i="2"/>
  <c r="F39" i="2"/>
  <c r="D41" i="2"/>
  <c r="E42" i="2"/>
  <c r="F43" i="2"/>
  <c r="D45" i="2"/>
  <c r="E46" i="2"/>
  <c r="C40" i="2"/>
  <c r="C44" i="2"/>
  <c r="R2" i="2"/>
  <c r="P2" i="2"/>
  <c r="M8" i="2"/>
  <c r="M5" i="2"/>
  <c r="H46" i="2"/>
  <c r="G44" i="2"/>
  <c r="D40" i="2"/>
  <c r="D44" i="2"/>
  <c r="C41" i="2"/>
  <c r="Q2" i="2"/>
  <c r="M4" i="2"/>
  <c r="F23" i="2" l="1"/>
  <c r="J12" i="2"/>
  <c r="C24" i="2"/>
  <c r="C26" i="2" s="1"/>
  <c r="J10" i="2"/>
  <c r="J9" i="2"/>
  <c r="J11" i="2"/>
  <c r="F11" i="2"/>
  <c r="H11" i="2"/>
  <c r="F10" i="2"/>
  <c r="H10" i="2"/>
  <c r="F2" i="2"/>
  <c r="F19" i="2" s="1"/>
  <c r="D5" i="2"/>
  <c r="D13" i="2" s="1"/>
  <c r="D14" i="2" s="1"/>
  <c r="H9" i="2"/>
  <c r="H4" i="2"/>
  <c r="H6" i="2"/>
  <c r="H51" i="2" s="1"/>
  <c r="H7" i="2"/>
  <c r="H8" i="2"/>
  <c r="H3" i="2"/>
  <c r="H48" i="2"/>
  <c r="H50" i="2" s="1"/>
  <c r="G48" i="2"/>
  <c r="G50" i="2" s="1"/>
  <c r="D48" i="2"/>
  <c r="D50" i="2" s="1"/>
  <c r="D51" i="2"/>
  <c r="E48" i="2"/>
  <c r="E50" i="2" s="1"/>
  <c r="E51" i="2"/>
  <c r="F48" i="2"/>
  <c r="F50" i="2" s="1"/>
  <c r="F51" i="2"/>
  <c r="C48" i="2"/>
  <c r="C50" i="2" s="1"/>
  <c r="C51" i="2"/>
  <c r="D19" i="2"/>
  <c r="E19" i="2"/>
  <c r="E13" i="2"/>
  <c r="E14" i="2" s="1"/>
  <c r="C19" i="2"/>
  <c r="C13" i="2"/>
  <c r="C14" i="2" s="1"/>
  <c r="G3" i="2"/>
  <c r="G4" i="2"/>
  <c r="G6" i="2"/>
  <c r="G51" i="2" s="1"/>
  <c r="G7" i="2"/>
  <c r="G8" i="2"/>
  <c r="G9" i="2"/>
  <c r="G10" i="2"/>
  <c r="G11" i="2"/>
  <c r="G2" i="2"/>
  <c r="H23" i="2"/>
  <c r="H31" i="2" s="1"/>
  <c r="H24" i="2"/>
  <c r="G23" i="2"/>
  <c r="G24" i="2"/>
  <c r="G26" i="2" s="1"/>
  <c r="D23" i="2"/>
  <c r="D24" i="2"/>
  <c r="D26" i="2" s="1"/>
  <c r="E23" i="2"/>
  <c r="E24" i="2"/>
  <c r="E26" i="2" s="1"/>
  <c r="F24" i="2"/>
  <c r="F26" i="2" s="1"/>
  <c r="K12" i="2"/>
  <c r="K11" i="2"/>
  <c r="K10" i="2"/>
  <c r="K9" i="2"/>
  <c r="K8" i="2"/>
  <c r="J8" i="2"/>
  <c r="H18" i="2"/>
  <c r="G18" i="2"/>
  <c r="D18" i="2"/>
  <c r="E18" i="2"/>
  <c r="F18" i="2"/>
  <c r="C18" i="2"/>
  <c r="C23" i="2"/>
  <c r="F13" i="2" l="1"/>
  <c r="F14" i="2" s="1"/>
  <c r="C31" i="2"/>
  <c r="I23" i="2"/>
  <c r="I31" i="2" s="1"/>
  <c r="G5" i="2"/>
  <c r="G13" i="2" s="1"/>
  <c r="G14" i="2" s="1"/>
  <c r="I2" i="2"/>
  <c r="I3" i="2"/>
  <c r="I4" i="2"/>
  <c r="I5" i="2"/>
  <c r="H53" i="2"/>
  <c r="G53" i="2"/>
  <c r="D53" i="2"/>
  <c r="D20" i="2" s="1"/>
  <c r="F53" i="2"/>
  <c r="F20" i="2" s="1"/>
  <c r="E53" i="2"/>
  <c r="E20" i="2" s="1"/>
  <c r="C53" i="2"/>
  <c r="C20" i="2" s="1"/>
  <c r="C32" i="2" s="1"/>
  <c r="G19" i="2"/>
  <c r="H2" i="2"/>
  <c r="D31" i="2"/>
  <c r="E31" i="2"/>
  <c r="F31" i="2"/>
  <c r="G31" i="2"/>
  <c r="I18" i="2"/>
  <c r="H5" i="2" l="1"/>
  <c r="I6" i="2"/>
  <c r="G20" i="2"/>
  <c r="G32" i="2" s="1"/>
  <c r="F32" i="2"/>
  <c r="D32" i="2"/>
  <c r="E32" i="2"/>
  <c r="I13" i="2"/>
  <c r="I14" i="2" s="1"/>
  <c r="I19" i="2"/>
  <c r="H13" i="2"/>
  <c r="H14" i="2" s="1"/>
  <c r="H19" i="2"/>
  <c r="H20" i="2" l="1"/>
  <c r="H32" i="2" s="1"/>
  <c r="I20" i="2"/>
  <c r="I32" i="2" s="1"/>
  <c r="C34" i="2" l="1"/>
  <c r="J34" i="2" s="1"/>
  <c r="J36" i="2" l="1" a="1"/>
  <c r="J36" i="2" l="1"/>
  <c r="G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<sst xmlns="http://schemas.openxmlformats.org/spreadsheetml/2006/main" count="117" uniqueCount="114">
  <si>
    <t>Laporan Gaji Pegawai</t>
  </si>
  <si>
    <t>NO</t>
  </si>
  <si>
    <t xml:space="preserve">KODE </t>
  </si>
  <si>
    <t>NAMA</t>
  </si>
  <si>
    <t>DIVISI</t>
  </si>
  <si>
    <t>GAJI POKOK</t>
  </si>
  <si>
    <t>JMLH ANAK</t>
  </si>
  <si>
    <t>A-1-M</t>
  </si>
  <si>
    <t>A-2-M</t>
  </si>
  <si>
    <t>B-1-S</t>
  </si>
  <si>
    <t>B-3-M</t>
  </si>
  <si>
    <t>A-3-S</t>
  </si>
  <si>
    <t>D-3-M</t>
  </si>
  <si>
    <t>D-2-S</t>
  </si>
  <si>
    <t>B-2-S</t>
  </si>
  <si>
    <t>C-2-M</t>
  </si>
  <si>
    <t>C-1-M</t>
  </si>
  <si>
    <t>Table Bantu:</t>
  </si>
  <si>
    <t>KODE</t>
  </si>
  <si>
    <t>A</t>
  </si>
  <si>
    <t>B</t>
  </si>
  <si>
    <t>C</t>
  </si>
  <si>
    <t>D</t>
  </si>
  <si>
    <t>maka masing-masing anak mendapat Rp. 25,000</t>
  </si>
  <si>
    <t>Kode=2, maka "Staff"</t>
  </si>
  <si>
    <t>Kode=3, maka "Operator"</t>
  </si>
  <si>
    <t>Kode=1, maka "Kepala"</t>
  </si>
  <si>
    <t>PT. BelajarExcel.ID Property</t>
  </si>
  <si>
    <t>Jakarta</t>
  </si>
  <si>
    <t>KODE SOAL</t>
  </si>
  <si>
    <t>KODE JAWABAN</t>
  </si>
  <si>
    <t>Kode="S", maka "Single"</t>
  </si>
  <si>
    <t>Kode="M", maka "Married"</t>
  </si>
  <si>
    <t>Gaji Terbesar</t>
  </si>
  <si>
    <t>Gaji Terendah</t>
  </si>
  <si>
    <t>Total Seluruh Gaji</t>
  </si>
  <si>
    <t>Gaji Rata-Rata</t>
  </si>
  <si>
    <t>Jumlah Data</t>
  </si>
  <si>
    <t>DEF</t>
  </si>
  <si>
    <t>Formula</t>
  </si>
  <si>
    <t>Value</t>
  </si>
  <si>
    <t>SBEE006</t>
  </si>
  <si>
    <t>Dewi Anugrah</t>
  </si>
  <si>
    <t>Anton Susilo</t>
  </si>
  <si>
    <t>Wulan Sari</t>
  </si>
  <si>
    <t>Toni Sutisna</t>
  </si>
  <si>
    <t>Didik Wahyudi</t>
  </si>
  <si>
    <t>Tono Hendra</t>
  </si>
  <si>
    <t>Bayu Aji</t>
  </si>
  <si>
    <t>Andi Setiadi</t>
  </si>
  <si>
    <t>Ananda Putra</t>
  </si>
  <si>
    <t>Rina Nurmalasari</t>
  </si>
  <si>
    <t>jika single dan tidak memiliki anak maka Rp. 0</t>
  </si>
  <si>
    <t>Rand</t>
  </si>
  <si>
    <t>Cek Manual</t>
  </si>
  <si>
    <t>Cek banyak</t>
  </si>
  <si>
    <t>**</t>
  </si>
  <si>
    <t>***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</si>
  <si>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</si>
  <si>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</si>
  <si>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</si>
  <si>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</si>
  <si>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</si>
  <si>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</si>
  <si>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</si>
  <si>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</si>
  <si>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</si>
  <si>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</si>
  <si>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</si>
  <si>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</si>
  <si>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</si>
  <si>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</si>
  <si>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</si>
  <si>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Intruksi</t>
  </si>
  <si>
    <t>Soal  :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</si>
  <si>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</si>
  <si>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</si>
  <si>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Gunakan Fungsi Excel (Function) untuk menyelsaikan kasus dibawah ini, tidak disarankan menggunakan cara manual</t>
  </si>
  <si>
    <t>JABATAN</t>
  </si>
  <si>
    <t>STATUS</t>
  </si>
  <si>
    <t xml:space="preserve">GAJI POKOK </t>
  </si>
  <si>
    <t>TUNJ. ANAK</t>
  </si>
  <si>
    <t>TOTAL GAJI</t>
  </si>
  <si>
    <r>
      <rPr>
        <b/>
        <sz val="12"/>
        <color rgb="FF00B050"/>
        <rFont val="Aptos Narrow"/>
        <family val="2"/>
        <scheme val="minor"/>
      </rPr>
      <t>Easy Level</t>
    </r>
    <r>
      <rPr>
        <b/>
        <sz val="12"/>
        <color theme="1"/>
        <rFont val="Aptos Narrow"/>
        <family val="2"/>
        <scheme val="minor"/>
      </rPr>
      <t xml:space="preserve"> - Latihan Soal Excel Gaji Sederhana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</si>
  <si>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Jabatan</t>
    </r>
    <r>
      <rPr>
        <sz val="11"/>
        <color theme="1"/>
        <rFont val="Aptos Narrow"/>
        <family val="2"/>
        <scheme val="minor"/>
      </rPr>
      <t xml:space="preserve"> diambil 1 karakter dari karakter ke-3 Kolom Kode  </t>
    </r>
    <r>
      <rPr>
        <i/>
        <sz val="11"/>
        <color theme="2" tint="-0.499984740745262"/>
        <rFont val="Aptos Narrow"/>
        <family val="2"/>
        <scheme val="minor"/>
      </rPr>
      <t>(Tidak ada Table Bantu)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</si>
  <si>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: Diambil 1 karakter terakhir.   </t>
    </r>
    <r>
      <rPr>
        <i/>
        <sz val="11"/>
        <color theme="2" tint="-0.499984740745262"/>
        <rFont val="Aptos Narrow"/>
        <family val="2"/>
        <scheme val="minor"/>
      </rPr>
      <t>(Tidak ada Table Bantu)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</si>
  <si>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Gaji Poko</t>
    </r>
    <r>
      <rPr>
        <sz val="11"/>
        <color theme="1"/>
        <rFont val="Aptos Narrow"/>
        <family val="2"/>
        <scheme val="minor"/>
      </rPr>
      <t>k diisi berdasarkan Table Bantu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</si>
  <si>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Tunj. Ana</t>
    </r>
    <r>
      <rPr>
        <sz val="11"/>
        <color theme="1"/>
        <rFont val="Aptos Narrow"/>
        <family val="2"/>
        <scheme val="minor"/>
      </rPr>
      <t xml:space="preserve">k : Jika Status = Menikah dan mempunyai anak, 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</si>
  <si>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Total Gaji</t>
    </r>
    <r>
      <rPr>
        <sz val="11"/>
        <color theme="1"/>
        <rFont val="Aptos Narrow"/>
        <family val="2"/>
        <scheme val="minor"/>
      </rPr>
      <t xml:space="preserve"> berdasarkan Gaji Pokok ditambah Tunj. Anak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</si>
  <si>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 xml:space="preserve">Divisi </t>
    </r>
    <r>
      <rPr>
        <sz val="11"/>
        <color theme="1"/>
        <rFont val="Aptos Narrow"/>
        <family val="2"/>
        <scheme val="minor"/>
      </rPr>
      <t>diambil 1 Karakter pertama dan Divisi berdasarkan Table Bantu disamping</t>
    </r>
  </si>
  <si>
    <t>Distributor</t>
  </si>
  <si>
    <t>Engineering</t>
  </si>
  <si>
    <t>Produksi</t>
  </si>
  <si>
    <t>Quality Control</t>
  </si>
  <si>
    <t>Array</t>
  </si>
  <si>
    <t>dari</t>
  </si>
  <si>
    <t>sini</t>
  </si>
  <si>
    <t>Saya adalah seorang Excel Holic yang percaya bahwa setiap angka memiliki cerita yang bisa ditemukan dengan cara yang tepat.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</si>
  <si>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</si>
  <si>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</si>
  <si>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</si>
  <si>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</si>
  <si>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</si>
  <si>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</si>
  <si>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</si>
  <si>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</si>
  <si>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Contoh</t>
  </si>
  <si>
    <t>Agus Mulyono</t>
  </si>
  <si>
    <t>C-3-M</t>
  </si>
  <si>
    <r>
      <t xml:space="preserve">isi Total Seluruh Gaji, Gaji Terbesar, Gaji Terendah, Gaji Rata-rata dan Banyaknya Data </t>
    </r>
    <r>
      <rPr>
        <i/>
        <sz val="11"/>
        <color theme="2" tint="-0.499984740745262"/>
        <rFont val="Aptos Narrow"/>
        <family val="2"/>
        <scheme val="minor"/>
      </rPr>
      <t>(Tidak termasuk contoh)</t>
    </r>
  </si>
  <si>
    <t>Operator</t>
  </si>
  <si>
    <t>Married</t>
  </si>
  <si>
    <t>EF4</t>
  </si>
  <si>
    <t>“Excel bukan cuma soal kerjaan tapi juga hobi yang aku nikmati.”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</si>
</sst>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p-421]* #,##0_-;\-[$Rp-421]* #,##0_-;_-[$Rp-421]* &quot;-&quot;??_-;_-@_-"/>
    <numFmt numFmtId="165" formatCode="_-[$Rp-3809]* #,##0_-;\-[$Rp-3809]* #,##0_-;_-[$Rp-3809]* &quot;-&quot;??_-;_-@_-"/>
    <numFmt numFmtId="166" formatCode="#,##0;\(#,##0\);\-"/>
    <numFmt numFmtId="169" formatCode="_-&quot;Rp&quot;* #,##0_-;\-&quot;Rp&quot;* #,##0_-;_-&quot;Rp&quot;* &quot;-&quot;??_-;_-@_-"/>
  </numFmts>
  <fonts count="3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theme="0"/>
      <name val="Roboto"/>
    </font>
    <font>
      <i/>
      <sz val="11"/>
      <color theme="2" tint="-0.49998474074526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1"/>
      <color theme="0"/>
      <name val="ROBOTECH GP"/>
      <family val="2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C000"/>
      </right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8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indent="1"/>
    </xf>
    <xf numFmtId="0" fontId="0" fillId="4" borderId="1" xfId="0" applyFill="1" applyBorder="1" applyAlignment="1">
      <alignment horizontal="left" indent="2"/>
    </xf>
    <xf numFmtId="0" fontId="0" fillId="4" borderId="1" xfId="0" applyFill="1" applyBorder="1" applyAlignment="1">
      <alignment horizontal="left" indent="1"/>
    </xf>
    <xf numFmtId="164" fontId="0" fillId="4" borderId="1" xfId="0" applyNumberForma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left" vertical="center" indent="3"/>
    </xf>
    <xf numFmtId="0" fontId="0" fillId="6" borderId="4" xfId="0" applyFill="1" applyBorder="1" applyAlignment="1">
      <alignment horizontal="center"/>
    </xf>
    <xf numFmtId="0" fontId="0" fillId="6" borderId="4" xfId="0" applyFill="1" applyBorder="1"/>
    <xf numFmtId="164" fontId="0" fillId="6" borderId="4" xfId="0" applyNumberFormat="1" applyFill="1" applyBorder="1"/>
    <xf numFmtId="0" fontId="2" fillId="7" borderId="4" xfId="0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8" borderId="2" xfId="0" applyFont="1" applyFill="1" applyBorder="1" applyAlignment="1">
      <alignment horizontal="left" vertical="center" indent="3"/>
    </xf>
    <xf numFmtId="0" fontId="2" fillId="8" borderId="3" xfId="0" applyFont="1" applyFill="1" applyBorder="1"/>
    <xf numFmtId="0" fontId="8" fillId="0" borderId="1" xfId="1" applyBorder="1"/>
    <xf numFmtId="0" fontId="8" fillId="0" borderId="0" xfId="1"/>
    <xf numFmtId="0" fontId="11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1" xfId="1" applyFont="1" applyBorder="1"/>
    <xf numFmtId="166" fontId="13" fillId="10" borderId="0" xfId="0" applyNumberFormat="1" applyFont="1" applyFill="1" applyAlignment="1">
      <alignment horizontal="center" vertical="center"/>
    </xf>
    <xf numFmtId="166" fontId="13" fillId="10" borderId="5" xfId="0" applyNumberFormat="1" applyFont="1" applyFill="1" applyBorder="1" applyAlignment="1">
      <alignment horizontal="left" vertical="center"/>
    </xf>
    <xf numFmtId="166" fontId="14" fillId="10" borderId="0" xfId="0" applyNumberFormat="1" applyFont="1" applyFill="1" applyAlignment="1">
      <alignment horizontal="left" vertical="center"/>
    </xf>
    <xf numFmtId="0" fontId="16" fillId="11" borderId="9" xfId="0" applyFont="1" applyFill="1" applyBorder="1" applyAlignment="1">
      <alignment vertical="top" wrapText="1"/>
    </xf>
    <xf numFmtId="0" fontId="16" fillId="11" borderId="0" xfId="0" applyFont="1" applyFill="1" applyAlignment="1">
      <alignment vertical="top" wrapText="1"/>
    </xf>
    <xf numFmtId="0" fontId="16" fillId="11" borderId="10" xfId="0" applyFont="1" applyFill="1" applyBorder="1" applyAlignment="1">
      <alignment vertical="top" wrapText="1"/>
    </xf>
    <xf numFmtId="0" fontId="16" fillId="11" borderId="11" xfId="0" applyFont="1" applyFill="1" applyBorder="1" applyAlignment="1">
      <alignment vertical="top" wrapText="1"/>
    </xf>
    <xf numFmtId="0" fontId="0" fillId="11" borderId="0" xfId="0" applyFill="1"/>
    <xf numFmtId="0" fontId="17" fillId="11" borderId="0" xfId="0" applyFont="1" applyFill="1" applyAlignment="1">
      <alignment horizontal="left" vertical="top"/>
    </xf>
    <xf numFmtId="0" fontId="16" fillId="11" borderId="12" xfId="0" applyFont="1" applyFill="1" applyBorder="1" applyAlignment="1">
      <alignment vertical="top" wrapText="1"/>
    </xf>
    <xf numFmtId="0" fontId="17" fillId="11" borderId="0" xfId="0" applyFont="1" applyFill="1" applyAlignment="1">
      <alignment vertical="top"/>
    </xf>
    <xf numFmtId="0" fontId="19" fillId="11" borderId="0" xfId="0" applyFont="1" applyFill="1" applyAlignment="1">
      <alignment horizontal="right"/>
    </xf>
    <xf numFmtId="0" fontId="2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left" vertical="top"/>
    </xf>
    <xf numFmtId="0" fontId="0" fillId="11" borderId="0" xfId="0" applyFill="1" applyAlignment="1">
      <alignment vertical="center"/>
    </xf>
    <xf numFmtId="0" fontId="5" fillId="11" borderId="0" xfId="0" applyFont="1" applyFill="1"/>
    <xf numFmtId="0" fontId="16" fillId="11" borderId="7" xfId="0" applyFont="1" applyFill="1" applyBorder="1" applyAlignment="1">
      <alignment vertical="top" wrapText="1"/>
    </xf>
    <xf numFmtId="0" fontId="16" fillId="11" borderId="8" xfId="0" applyFont="1" applyFill="1" applyBorder="1" applyAlignment="1">
      <alignment vertical="top" wrapText="1"/>
    </xf>
    <xf numFmtId="0" fontId="21" fillId="11" borderId="0" xfId="0" applyFont="1" applyFill="1" applyAlignment="1">
      <alignment horizontal="center"/>
    </xf>
    <xf numFmtId="0" fontId="20" fillId="11" borderId="0" xfId="0" applyFont="1" applyFill="1" applyAlignment="1">
      <alignment vertical="top"/>
    </xf>
    <xf numFmtId="0" fontId="2" fillId="11" borderId="0" xfId="0" applyFont="1" applyFill="1"/>
    <xf numFmtId="166" fontId="22" fillId="10" borderId="14" xfId="0" applyNumberFormat="1" applyFont="1" applyFill="1" applyBorder="1" applyAlignment="1">
      <alignment horizontal="center" vertical="center"/>
    </xf>
    <xf numFmtId="0" fontId="8" fillId="0" borderId="17" xfId="1" applyBorder="1"/>
    <xf numFmtId="0" fontId="25" fillId="0" borderId="1" xfId="1" applyFont="1" applyBorder="1"/>
    <xf numFmtId="0" fontId="26" fillId="0" borderId="16" xfId="0" applyFont="1" applyBorder="1" applyAlignment="1">
      <alignment horizontal="left" vertical="top" wrapText="1"/>
    </xf>
    <xf numFmtId="0" fontId="28" fillId="0" borderId="16" xfId="0" applyFont="1" applyBorder="1" applyAlignment="1">
      <alignment horizontal="left" vertical="top" wrapText="1"/>
    </xf>
    <xf numFmtId="0" fontId="9" fillId="0" borderId="1" xfId="2" applyBorder="1" applyAlignment="1">
      <alignment vertical="top"/>
    </xf>
    <xf numFmtId="0" fontId="1" fillId="0" borderId="0" xfId="1" applyFont="1"/>
    <xf numFmtId="0" fontId="29" fillId="0" borderId="0" xfId="1" applyFont="1"/>
    <xf numFmtId="0" fontId="9" fillId="0" borderId="0" xfId="3"/>
    <xf numFmtId="0" fontId="29" fillId="0" borderId="0" xfId="1" quotePrefix="1" applyFont="1"/>
    <xf numFmtId="0" fontId="0" fillId="10" borderId="0" xfId="0" applyFill="1"/>
    <xf numFmtId="0" fontId="31" fillId="10" borderId="0" xfId="0" applyFont="1" applyFill="1"/>
    <xf numFmtId="0" fontId="24" fillId="10" borderId="0" xfId="0" applyFont="1" applyFill="1"/>
    <xf numFmtId="0" fontId="32" fillId="10" borderId="0" xfId="0" applyFont="1" applyFill="1"/>
    <xf numFmtId="0" fontId="33" fillId="10" borderId="0" xfId="3" applyFont="1" applyFill="1"/>
    <xf numFmtId="0" fontId="0" fillId="12" borderId="0" xfId="0" applyFill="1"/>
    <xf numFmtId="0" fontId="12" fillId="9" borderId="0" xfId="0" applyFont="1" applyFill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top" wrapText="1"/>
    </xf>
    <xf numFmtId="0" fontId="26" fillId="0" borderId="18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18" xfId="0" applyFont="1" applyBorder="1" applyAlignment="1">
      <alignment horizontal="left" vertical="top" wrapText="1"/>
    </xf>
    <xf numFmtId="0" fontId="30" fillId="9" borderId="9" xfId="0" applyFont="1" applyFill="1" applyBorder="1" applyAlignment="1">
      <alignment horizontal="center" vertical="center"/>
    </xf>
    <xf numFmtId="0" fontId="30" fillId="9" borderId="0" xfId="0" applyFont="1" applyFill="1" applyAlignment="1">
      <alignment horizontal="center" vertical="center"/>
    </xf>
    <xf numFmtId="0" fontId="10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169" fontId="0" fillId="4" borderId="1" xfId="0" applyNumberFormat="1" applyFill="1" applyBorder="1" applyAlignment="1">
      <alignment horizontal="left" indent="1"/>
    </xf>
    <xf numFmtId="164" fontId="4" fillId="4" borderId="1" xfId="0" applyNumberFormat="1" applyFont="1" applyFill="1" applyBorder="1" applyAlignment="1">
      <alignment horizontal="right" indent="1"/>
    </xf>
  </cellXfs>
  <cellStyles count="4">
    <cellStyle name="Hyperlink" xfId="3" builtinId="8"/>
    <cellStyle name="Hyperlink 2" xfId="2" xr:uid="{7F14347B-141B-44A1-9C9E-D2DE9C6F3317}"/>
    <cellStyle name="Normal" xfId="0" builtinId="0"/>
    <cellStyle name="Normal 2" xfId="1" xr:uid="{2263938F-863F-4581-98B7-E2E4E9300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0</xdr:row>
      <xdr:rowOff>53340</xdr:rowOff>
    </xdr:from>
    <xdr:to>
      <xdr:col>11</xdr:col>
      <xdr:colOff>320040</xdr:colOff>
      <xdr:row>12</xdr:row>
      <xdr:rowOff>31562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D09F52-E266-4C7F-B8AF-6964EB2F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4260" y="53340"/>
          <a:ext cx="1455420" cy="21727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84220</xdr:colOff>
      <xdr:row>15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51E90D-6246-42EF-8908-45DDE0812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6558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358140</xdr:colOff>
      <xdr:row>12</xdr:row>
      <xdr:rowOff>91440</xdr:rowOff>
    </xdr:from>
    <xdr:to>
      <xdr:col>7</xdr:col>
      <xdr:colOff>330200</xdr:colOff>
      <xdr:row>16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0FB064-328B-4D16-B4AF-A693803F4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0" y="228600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609600</xdr:colOff>
      <xdr:row>39</xdr:row>
      <xdr:rowOff>121920</xdr:rowOff>
    </xdr:from>
    <xdr:to>
      <xdr:col>4</xdr:col>
      <xdr:colOff>1158240</xdr:colOff>
      <xdr:row>41</xdr:row>
      <xdr:rowOff>76200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92AFE4-EAE9-4E22-A969-916E8C515D5A}"/>
            </a:ext>
          </a:extLst>
        </xdr:cNvPr>
        <xdr:cNvSpPr/>
      </xdr:nvSpPr>
      <xdr:spPr>
        <a:xfrm>
          <a:off x="2834640" y="7185660"/>
          <a:ext cx="167640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10</xdr:col>
      <xdr:colOff>594360</xdr:colOff>
      <xdr:row>12</xdr:row>
      <xdr:rowOff>121920</xdr:rowOff>
    </xdr:from>
    <xdr:ext cx="924869" cy="2802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828590-2B4B-4506-903C-FC1191889895}"/>
            </a:ext>
          </a:extLst>
        </xdr:cNvPr>
        <xdr:cNvSpPr txBox="1"/>
      </xdr:nvSpPr>
      <xdr:spPr>
        <a:xfrm>
          <a:off x="11475720" y="2316480"/>
          <a:ext cx="924869" cy="28020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rgbClr val="002060"/>
              </a:solidFill>
            </a:rPr>
            <a:t>EASY</a:t>
          </a:r>
          <a:r>
            <a:rPr lang="en-ID" sz="1200" b="1" baseline="0">
              <a:solidFill>
                <a:srgbClr val="002060"/>
              </a:solidFill>
            </a:rPr>
            <a:t> LEVEL</a:t>
          </a:r>
          <a:endParaRPr lang="en-ID" sz="1200" b="1">
            <a:solidFill>
              <a:srgbClr val="00206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D88EC07D-64EC-47F0-898E-7B099B614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twoCellAnchor editAs="oneCell">
    <xdr:from>
      <xdr:col>1</xdr:col>
      <xdr:colOff>533400</xdr:colOff>
      <xdr:row>1</xdr:row>
      <xdr:rowOff>91440</xdr:rowOff>
    </xdr:from>
    <xdr:to>
      <xdr:col>4</xdr:col>
      <xdr:colOff>167773</xdr:colOff>
      <xdr:row>14</xdr:row>
      <xdr:rowOff>61163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1CB5DA-870C-41EE-8962-778056775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9640" y="274320"/>
          <a:ext cx="1539373" cy="2347163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4" name="Picture 3">
          <a:extLst>
            <a:ext uri="{FF2B5EF4-FFF2-40B4-BE49-F238E27FC236}">
              <a16:creationId xmlns:a16="http://schemas.microsoft.com/office/drawing/2014/main" id="{2F893D24-3C96-45C4-A923-171B39308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200" y="16619220"/>
          <a:ext cx="96012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896B-2E7C-4491-B1D8-F0854640B5F6}">
  <sheetPr codeName="Sheet1"/>
  <dimension ref="A17:L67"/>
  <sheetViews>
    <sheetView tabSelected="1" topLeftCell="A25" workbookViewId="0">
      <selection activeCell="G17" sqref="G17"/>
    </sheetView>
  </sheetViews>
  <sheetFormatPr defaultRowHeight="15"/>
  <cols>
    <col min="1" max="1" width="7.85546875" customWidth="1"/>
    <col min="2" max="2" width="7.5703125" customWidth="1"/>
    <col min="3" max="3" width="15.140625" customWidth="1"/>
    <col min="4" max="4" width="17.28515625" customWidth="1"/>
    <col min="5" max="5" width="16.140625" customWidth="1"/>
    <col min="6" max="6" width="14.7109375" customWidth="1"/>
    <col min="7" max="7" width="22.42578125" customWidth="1"/>
    <col min="8" max="8" width="20.28515625" customWidth="1"/>
    <col min="9" max="9" width="17.28515625" customWidth="1"/>
    <col min="10" max="10" width="20" customWidth="1"/>
    <col min="11" max="11" width="21.5703125" customWidth="1"/>
    <col min="12" max="12" width="7.140625" customWidth="1"/>
    <col min="13" max="13" width="10.85546875" customWidth="1"/>
    <col min="14" max="14" width="18" customWidth="1"/>
    <col min="15" max="15" width="15" customWidth="1"/>
  </cols>
  <sheetData>
    <row r="17" spans="1:12" ht="23.25">
      <c r="A17" s="62" t="s">
        <v>29</v>
      </c>
      <c r="B17" s="62"/>
      <c r="C17" s="25" t="s">
        <v>41</v>
      </c>
      <c r="E17" s="62" t="s">
        <v>30</v>
      </c>
      <c r="F17" s="69"/>
      <c r="G17" s="26" t="str">
        <f ca="1">kode_jawaban</f>
        <v>EF4|2C-C60;32-BA8;DF-C2D;2E-5C8D;32-2616;6B-5D87;2F-4B776</v>
      </c>
      <c r="H17" s="27"/>
      <c r="I17" s="27"/>
      <c r="J17" s="27"/>
      <c r="K17" s="27"/>
      <c r="L17" s="27"/>
    </row>
    <row r="19" spans="1:12" ht="23.25">
      <c r="A19" s="63" t="s">
        <v>73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ht="15.7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0"/>
      <c r="L20" s="31"/>
    </row>
    <row r="21" spans="1:12" ht="15.75">
      <c r="A21" s="32"/>
      <c r="B21" s="33" t="s">
        <v>83</v>
      </c>
      <c r="D21" s="32"/>
      <c r="E21" s="29"/>
      <c r="F21" s="29"/>
      <c r="G21" s="29"/>
      <c r="H21" s="29"/>
      <c r="I21" s="29"/>
      <c r="J21" s="29"/>
      <c r="K21" s="29"/>
      <c r="L21" s="34"/>
    </row>
    <row r="22" spans="1:12" ht="15.75">
      <c r="A22" s="32"/>
      <c r="B22" s="32"/>
      <c r="C22" s="35"/>
      <c r="E22" s="29"/>
      <c r="F22" s="29"/>
      <c r="G22" s="29"/>
      <c r="H22" s="29"/>
      <c r="I22" s="29"/>
      <c r="J22" s="29"/>
      <c r="K22" s="29"/>
      <c r="L22" s="34"/>
    </row>
    <row r="23" spans="1:12" ht="15.75">
      <c r="A23" s="32"/>
      <c r="B23" s="36" t="s">
        <v>74</v>
      </c>
      <c r="C23" s="44" t="s">
        <v>77</v>
      </c>
      <c r="D23" s="32"/>
      <c r="E23" s="32"/>
      <c r="F23" s="29"/>
      <c r="G23" s="32"/>
      <c r="H23" s="32"/>
      <c r="I23" s="29"/>
      <c r="J23" s="29"/>
      <c r="K23" s="29"/>
      <c r="L23" s="34"/>
    </row>
    <row r="24" spans="1:12" ht="15.75">
      <c r="A24" s="32"/>
      <c r="B24" s="37">
        <v>1</v>
      </c>
      <c r="C24" s="32" t="s">
        <v>84</v>
      </c>
      <c r="D24" s="32"/>
      <c r="E24" s="32"/>
      <c r="F24" s="29"/>
      <c r="G24" s="32"/>
      <c r="H24" s="32"/>
      <c r="I24" s="29"/>
      <c r="J24" s="29"/>
      <c r="K24" s="29"/>
      <c r="L24" s="34"/>
    </row>
    <row r="25" spans="1:12" ht="15.75">
      <c r="A25" s="32"/>
      <c r="B25" s="37"/>
      <c r="C25" s="32"/>
      <c r="D25" s="32" t="s">
        <v>26</v>
      </c>
      <c r="E25" s="32"/>
      <c r="F25" s="29"/>
      <c r="G25" s="32"/>
      <c r="H25" s="32"/>
      <c r="I25" s="29"/>
      <c r="J25" s="29"/>
      <c r="K25" s="29"/>
      <c r="L25" s="34"/>
    </row>
    <row r="26" spans="1:12" ht="15.75">
      <c r="A26" s="32"/>
      <c r="B26" s="37"/>
      <c r="C26" s="32"/>
      <c r="D26" s="32" t="s">
        <v>24</v>
      </c>
      <c r="E26" s="32"/>
      <c r="F26" s="29"/>
      <c r="G26" s="32"/>
      <c r="H26" s="32"/>
      <c r="I26" s="29"/>
      <c r="J26" s="29"/>
      <c r="K26" s="29"/>
      <c r="L26" s="34"/>
    </row>
    <row r="27" spans="1:12" ht="15.75">
      <c r="A27" s="32"/>
      <c r="B27" s="37"/>
      <c r="C27" s="32"/>
      <c r="D27" s="32" t="s">
        <v>25</v>
      </c>
      <c r="E27" s="32"/>
      <c r="F27" s="29"/>
      <c r="G27" s="32"/>
      <c r="H27" s="32"/>
      <c r="I27" s="29"/>
      <c r="J27" s="29"/>
      <c r="K27" s="29"/>
      <c r="L27" s="34"/>
    </row>
    <row r="28" spans="1:12" ht="15.75">
      <c r="A28" s="32"/>
      <c r="B28" s="37">
        <v>2</v>
      </c>
      <c r="C28" s="32" t="s">
        <v>85</v>
      </c>
      <c r="D28" s="32"/>
      <c r="E28" s="32"/>
      <c r="F28" s="29"/>
      <c r="G28" s="32"/>
      <c r="H28" s="32"/>
      <c r="I28" s="29"/>
      <c r="J28" s="29"/>
      <c r="K28" s="29"/>
      <c r="L28" s="34"/>
    </row>
    <row r="29" spans="1:12" ht="15.75">
      <c r="A29" s="32"/>
      <c r="B29" s="37"/>
      <c r="C29" s="32"/>
      <c r="D29" s="32" t="s">
        <v>31</v>
      </c>
      <c r="E29" s="32"/>
      <c r="F29" s="29"/>
      <c r="G29" s="32"/>
      <c r="H29" s="32"/>
      <c r="I29" s="29"/>
      <c r="J29" s="29"/>
      <c r="K29" s="29"/>
      <c r="L29" s="34"/>
    </row>
    <row r="30" spans="1:12" ht="15.75">
      <c r="A30" s="32"/>
      <c r="B30" s="37"/>
      <c r="C30" s="32"/>
      <c r="D30" s="32" t="s">
        <v>32</v>
      </c>
      <c r="E30" s="32"/>
      <c r="F30" s="29"/>
      <c r="G30" s="32"/>
      <c r="H30" s="45" t="s">
        <v>17</v>
      </c>
      <c r="I30" s="32"/>
      <c r="J30" s="32"/>
      <c r="K30" s="29"/>
      <c r="L30" s="34"/>
    </row>
    <row r="31" spans="1:12" ht="15.75">
      <c r="A31" s="32"/>
      <c r="B31" s="37">
        <v>3</v>
      </c>
      <c r="C31" s="32" t="s">
        <v>89</v>
      </c>
      <c r="D31" s="32"/>
      <c r="E31" s="32"/>
      <c r="F31" s="29"/>
      <c r="G31" s="32"/>
      <c r="H31" s="14" t="s">
        <v>18</v>
      </c>
      <c r="I31" s="14" t="s">
        <v>4</v>
      </c>
      <c r="J31" s="14" t="s">
        <v>5</v>
      </c>
      <c r="K31" s="29"/>
      <c r="L31" s="34"/>
    </row>
    <row r="32" spans="1:12" ht="15.75">
      <c r="A32" s="32"/>
      <c r="B32" s="37">
        <v>4</v>
      </c>
      <c r="C32" s="32" t="s">
        <v>86</v>
      </c>
      <c r="D32" s="32"/>
      <c r="E32" s="32"/>
      <c r="F32" s="29"/>
      <c r="G32" s="32"/>
      <c r="H32" s="11" t="s">
        <v>19</v>
      </c>
      <c r="I32" s="12" t="s">
        <v>90</v>
      </c>
      <c r="J32" s="13">
        <v>2500000</v>
      </c>
      <c r="K32" s="29"/>
      <c r="L32" s="34"/>
    </row>
    <row r="33" spans="1:12" ht="15.75">
      <c r="A33" s="32"/>
      <c r="B33" s="37">
        <v>5</v>
      </c>
      <c r="C33" s="32" t="s">
        <v>87</v>
      </c>
      <c r="D33" s="32"/>
      <c r="E33" s="32"/>
      <c r="F33" s="29"/>
      <c r="G33" s="32"/>
      <c r="H33" s="11" t="s">
        <v>20</v>
      </c>
      <c r="I33" s="12" t="s">
        <v>91</v>
      </c>
      <c r="J33" s="13">
        <v>2300000</v>
      </c>
      <c r="K33" s="29"/>
      <c r="L33" s="34"/>
    </row>
    <row r="34" spans="1:12" ht="15.75">
      <c r="A34" s="32"/>
      <c r="B34" s="37"/>
      <c r="C34" s="32"/>
      <c r="D34" s="32" t="s">
        <v>23</v>
      </c>
      <c r="E34" s="32"/>
      <c r="F34" s="29"/>
      <c r="G34" s="32"/>
      <c r="H34" s="11" t="s">
        <v>21</v>
      </c>
      <c r="I34" s="12" t="s">
        <v>92</v>
      </c>
      <c r="J34" s="13">
        <v>2000000</v>
      </c>
      <c r="K34" s="29"/>
      <c r="L34" s="34"/>
    </row>
    <row r="35" spans="1:12" ht="15.75">
      <c r="A35" s="32"/>
      <c r="B35" s="37"/>
      <c r="C35" s="38"/>
      <c r="D35" s="32" t="s">
        <v>52</v>
      </c>
      <c r="E35" s="32"/>
      <c r="F35" s="29"/>
      <c r="G35" s="32"/>
      <c r="H35" s="11" t="s">
        <v>22</v>
      </c>
      <c r="I35" s="12" t="s">
        <v>93</v>
      </c>
      <c r="J35" s="13">
        <v>2600000</v>
      </c>
      <c r="K35" s="29"/>
      <c r="L35" s="34"/>
    </row>
    <row r="36" spans="1:12" ht="15.75">
      <c r="A36" s="32"/>
      <c r="B36" s="43">
        <v>6</v>
      </c>
      <c r="C36" s="38" t="s">
        <v>88</v>
      </c>
      <c r="D36" s="32"/>
      <c r="E36" s="32"/>
      <c r="F36" s="29"/>
      <c r="G36" s="32"/>
      <c r="H36" s="32"/>
      <c r="I36" s="32"/>
      <c r="J36" s="32"/>
      <c r="K36" s="29"/>
      <c r="L36" s="34"/>
    </row>
    <row r="37" spans="1:12" ht="15.75">
      <c r="A37" s="32"/>
      <c r="B37" s="37">
        <v>7</v>
      </c>
      <c r="C37" s="39" t="s">
        <v>109</v>
      </c>
      <c r="D37" s="32"/>
      <c r="E37" s="32"/>
      <c r="F37" s="29"/>
      <c r="G37" s="32"/>
      <c r="H37" s="32"/>
      <c r="I37" s="29"/>
      <c r="J37" s="29"/>
      <c r="K37" s="29"/>
      <c r="L37" s="34"/>
    </row>
    <row r="38" spans="1:12" ht="15.75">
      <c r="A38" s="32"/>
      <c r="B38" s="32"/>
      <c r="C38" s="32"/>
      <c r="D38" s="32"/>
      <c r="E38" s="32"/>
      <c r="F38" s="29"/>
      <c r="G38" s="32"/>
      <c r="H38" s="32"/>
      <c r="I38" s="29"/>
      <c r="J38" s="29"/>
      <c r="K38" s="29"/>
      <c r="L38" s="34"/>
    </row>
    <row r="39" spans="1:12" ht="15.75">
      <c r="A39" s="32"/>
      <c r="B39" s="32"/>
      <c r="C39" s="40" t="s">
        <v>75</v>
      </c>
      <c r="D39" s="32"/>
      <c r="E39" s="32"/>
      <c r="F39" s="29"/>
      <c r="G39" s="32"/>
      <c r="H39" s="32"/>
      <c r="I39" s="29"/>
      <c r="J39" s="29"/>
      <c r="K39" s="29"/>
      <c r="L39" s="34"/>
    </row>
    <row r="40" spans="1:12" ht="15.75">
      <c r="A40" s="32"/>
      <c r="B40" s="32"/>
      <c r="C40" s="40" t="s">
        <v>76</v>
      </c>
      <c r="D40" s="32"/>
      <c r="E40" s="29"/>
      <c r="F40" s="29"/>
      <c r="G40" s="32"/>
      <c r="H40" s="32"/>
      <c r="I40" s="29"/>
      <c r="J40" s="29"/>
      <c r="K40" s="29"/>
      <c r="L40" s="34"/>
    </row>
    <row r="41" spans="1:12" ht="15.75">
      <c r="A41" s="32"/>
      <c r="B41" s="32"/>
      <c r="C41" s="32"/>
      <c r="E41" s="29"/>
      <c r="F41" s="29"/>
      <c r="G41" s="32"/>
      <c r="H41" s="32"/>
      <c r="I41" s="29"/>
      <c r="J41" s="29"/>
      <c r="K41" s="29"/>
      <c r="L41" s="34"/>
    </row>
    <row r="42" spans="1:12" ht="15.75">
      <c r="A42" s="32"/>
      <c r="B42" s="32"/>
      <c r="C42" s="40"/>
      <c r="D42" s="29"/>
      <c r="E42" s="29"/>
      <c r="F42" s="29"/>
      <c r="G42" s="32"/>
      <c r="H42" s="32"/>
      <c r="I42" s="29"/>
      <c r="J42" s="29"/>
      <c r="K42" s="41"/>
      <c r="L42" s="42"/>
    </row>
    <row r="43" spans="1:12" ht="23.25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8"/>
    </row>
    <row r="45" spans="1:12">
      <c r="B45" s="1" t="s">
        <v>0</v>
      </c>
    </row>
    <row r="46" spans="1:12" ht="20.45" customHeight="1">
      <c r="B46" s="2" t="s">
        <v>27</v>
      </c>
    </row>
    <row r="47" spans="1:12">
      <c r="B47" t="s">
        <v>28</v>
      </c>
    </row>
    <row r="49" spans="2:12" ht="16.5" thickBot="1">
      <c r="E49" s="46">
        <v>1</v>
      </c>
      <c r="F49" s="46">
        <v>2</v>
      </c>
      <c r="G49" s="46">
        <v>3</v>
      </c>
      <c r="H49" s="46">
        <v>4</v>
      </c>
      <c r="J49" s="46">
        <v>5</v>
      </c>
      <c r="K49" s="46">
        <v>6</v>
      </c>
    </row>
    <row r="50" spans="2:12" ht="27.6" customHeight="1">
      <c r="B50" s="3" t="s">
        <v>1</v>
      </c>
      <c r="C50" s="3" t="s">
        <v>2</v>
      </c>
      <c r="D50" s="3" t="s">
        <v>3</v>
      </c>
      <c r="E50" s="3" t="s">
        <v>78</v>
      </c>
      <c r="F50" s="3" t="s">
        <v>79</v>
      </c>
      <c r="G50" s="3" t="s">
        <v>4</v>
      </c>
      <c r="H50" s="3" t="s">
        <v>80</v>
      </c>
      <c r="I50" s="3" t="s">
        <v>6</v>
      </c>
      <c r="J50" s="3" t="s">
        <v>81</v>
      </c>
      <c r="K50" s="3" t="s">
        <v>82</v>
      </c>
    </row>
    <row r="51" spans="2:12" ht="19.899999999999999" customHeight="1">
      <c r="B51" s="4" t="s">
        <v>106</v>
      </c>
      <c r="C51" s="4" t="s">
        <v>108</v>
      </c>
      <c r="D51" s="5" t="s">
        <v>107</v>
      </c>
      <c r="E51" s="6" t="s">
        <v>110</v>
      </c>
      <c r="F51" s="6" t="s">
        <v>111</v>
      </c>
      <c r="G51" s="7" t="s">
        <v>92</v>
      </c>
      <c r="H51" s="8">
        <v>2000000</v>
      </c>
      <c r="I51" s="4">
        <v>2</v>
      </c>
      <c r="J51" s="15">
        <v>50000</v>
      </c>
      <c r="K51" s="8">
        <v>2050000</v>
      </c>
    </row>
    <row r="52" spans="2:12" ht="5.45" customHeight="1">
      <c r="B52" s="61"/>
      <c r="C52" s="61"/>
      <c r="D52" s="61"/>
      <c r="E52" s="61"/>
      <c r="F52" s="61"/>
      <c r="G52" s="61"/>
      <c r="H52" s="61"/>
      <c r="I52" s="61"/>
      <c r="J52" s="61"/>
      <c r="K52" s="61"/>
    </row>
    <row r="53" spans="2:12" ht="19.899999999999999" customHeight="1">
      <c r="B53" s="4">
        <v>1</v>
      </c>
      <c r="C53" s="4" t="s">
        <v>7</v>
      </c>
      <c r="D53" s="5" t="s">
        <v>42</v>
      </c>
      <c r="E53" s="6" t="str">
        <f>IF(MID(C53,3,1)="1","Kepala",IF(MID(C53,3,1)="2","Staff","Operator"))</f>
        <v>Kepala</v>
      </c>
      <c r="F53" s="6" t="str">
        <f>IF(RIGHT(C53,1)="M","Married","Single")</f>
        <v>Married</v>
      </c>
      <c r="G53" s="7" t="str">
        <f>VLOOKUP(LEFT(C53,1),$H$32:$J$35,2,0)</f>
        <v>Distributor</v>
      </c>
      <c r="H53" s="78">
        <f>VLOOKUP(LEFT(C53,1),$H$32:$J$35,3,0)</f>
        <v>2500000</v>
      </c>
      <c r="I53" s="4">
        <v>2</v>
      </c>
      <c r="J53" s="15">
        <f>IF(F53="Married",I53*25000,I53*0)</f>
        <v>50000</v>
      </c>
      <c r="K53" s="8">
        <f>H53+J53</f>
        <v>2550000</v>
      </c>
    </row>
    <row r="54" spans="2:12" ht="19.899999999999999" customHeight="1">
      <c r="B54" s="4">
        <v>2</v>
      </c>
      <c r="C54" s="4" t="s">
        <v>8</v>
      </c>
      <c r="D54" s="5" t="s">
        <v>43</v>
      </c>
      <c r="E54" s="6" t="str">
        <f t="shared" ref="E54:E62" si="0">IF(MID(C54,3,1)="1","Kepala",IF(MID(C54,3,1)="2","Staff","Operator"))</f>
        <v>Staff</v>
      </c>
      <c r="F54" s="6" t="str">
        <f t="shared" ref="F54:F62" si="1">IF(RIGHT(C54,1)="M","Married","Single")</f>
        <v>Married</v>
      </c>
      <c r="G54" s="7" t="str">
        <f t="shared" ref="G54:G62" si="2">VLOOKUP(LEFT(C54,1),$H$32:$J$35,2,0)</f>
        <v>Distributor</v>
      </c>
      <c r="H54" s="78">
        <f t="shared" ref="H54:H62" si="3">VLOOKUP(LEFT(C54,1),$H$32:$J$35,3,0)</f>
        <v>2500000</v>
      </c>
      <c r="I54" s="4">
        <v>3</v>
      </c>
      <c r="J54" s="15">
        <f t="shared" ref="J54:J62" si="4">IF(F54="Married",I54*25000,I54*0)</f>
        <v>75000</v>
      </c>
      <c r="K54" s="8">
        <f t="shared" ref="K54:K62" si="5">H54+J54</f>
        <v>2575000</v>
      </c>
    </row>
    <row r="55" spans="2:12" ht="19.899999999999999" customHeight="1">
      <c r="B55" s="4">
        <v>3</v>
      </c>
      <c r="C55" s="4" t="s">
        <v>9</v>
      </c>
      <c r="D55" s="5" t="s">
        <v>44</v>
      </c>
      <c r="E55" s="6" t="str">
        <f t="shared" si="0"/>
        <v>Kepala</v>
      </c>
      <c r="F55" s="6" t="str">
        <f t="shared" si="1"/>
        <v>Single</v>
      </c>
      <c r="G55" s="7" t="str">
        <f t="shared" si="2"/>
        <v>Engineering</v>
      </c>
      <c r="H55" s="78">
        <f t="shared" si="3"/>
        <v>2300000</v>
      </c>
      <c r="I55" s="4">
        <v>0</v>
      </c>
      <c r="J55" s="15">
        <f t="shared" si="4"/>
        <v>0</v>
      </c>
      <c r="K55" s="8">
        <f t="shared" si="5"/>
        <v>2300000</v>
      </c>
    </row>
    <row r="56" spans="2:12" ht="19.899999999999999" customHeight="1">
      <c r="B56" s="4">
        <v>4</v>
      </c>
      <c r="C56" s="4" t="s">
        <v>10</v>
      </c>
      <c r="D56" s="5" t="s">
        <v>45</v>
      </c>
      <c r="E56" s="6" t="str">
        <f t="shared" si="0"/>
        <v>Operator</v>
      </c>
      <c r="F56" s="6" t="str">
        <f t="shared" si="1"/>
        <v>Married</v>
      </c>
      <c r="G56" s="7" t="str">
        <f t="shared" si="2"/>
        <v>Engineering</v>
      </c>
      <c r="H56" s="78">
        <f t="shared" si="3"/>
        <v>2300000</v>
      </c>
      <c r="I56" s="4">
        <v>1</v>
      </c>
      <c r="J56" s="15">
        <f t="shared" si="4"/>
        <v>25000</v>
      </c>
      <c r="K56" s="8">
        <f t="shared" si="5"/>
        <v>2325000</v>
      </c>
    </row>
    <row r="57" spans="2:12" ht="19.899999999999999" customHeight="1">
      <c r="B57" s="4">
        <v>5</v>
      </c>
      <c r="C57" s="4" t="s">
        <v>11</v>
      </c>
      <c r="D57" s="5" t="s">
        <v>46</v>
      </c>
      <c r="E57" s="6" t="str">
        <f t="shared" si="0"/>
        <v>Operator</v>
      </c>
      <c r="F57" s="6" t="str">
        <f t="shared" si="1"/>
        <v>Single</v>
      </c>
      <c r="G57" s="7" t="str">
        <f t="shared" si="2"/>
        <v>Distributor</v>
      </c>
      <c r="H57" s="78">
        <f t="shared" si="3"/>
        <v>2500000</v>
      </c>
      <c r="I57" s="4">
        <v>0</v>
      </c>
      <c r="J57" s="15">
        <f t="shared" si="4"/>
        <v>0</v>
      </c>
      <c r="K57" s="8">
        <f t="shared" si="5"/>
        <v>2500000</v>
      </c>
    </row>
    <row r="58" spans="2:12" ht="19.899999999999999" customHeight="1">
      <c r="B58" s="4">
        <v>6</v>
      </c>
      <c r="C58" s="4" t="s">
        <v>12</v>
      </c>
      <c r="D58" s="5" t="s">
        <v>47</v>
      </c>
      <c r="E58" s="6" t="str">
        <f t="shared" si="0"/>
        <v>Operator</v>
      </c>
      <c r="F58" s="6" t="str">
        <f t="shared" si="1"/>
        <v>Married</v>
      </c>
      <c r="G58" s="7" t="str">
        <f t="shared" si="2"/>
        <v>Quality Control</v>
      </c>
      <c r="H58" s="78">
        <f t="shared" si="3"/>
        <v>2600000</v>
      </c>
      <c r="I58" s="4">
        <v>3</v>
      </c>
      <c r="J58" s="15">
        <f t="shared" si="4"/>
        <v>75000</v>
      </c>
      <c r="K58" s="8">
        <f t="shared" si="5"/>
        <v>2675000</v>
      </c>
    </row>
    <row r="59" spans="2:12" ht="19.899999999999999" customHeight="1">
      <c r="B59" s="4">
        <v>7</v>
      </c>
      <c r="C59" s="4" t="s">
        <v>13</v>
      </c>
      <c r="D59" s="5" t="s">
        <v>48</v>
      </c>
      <c r="E59" s="6" t="str">
        <f t="shared" si="0"/>
        <v>Staff</v>
      </c>
      <c r="F59" s="6" t="str">
        <f t="shared" si="1"/>
        <v>Single</v>
      </c>
      <c r="G59" s="7" t="str">
        <f t="shared" si="2"/>
        <v>Quality Control</v>
      </c>
      <c r="H59" s="78">
        <f t="shared" si="3"/>
        <v>2600000</v>
      </c>
      <c r="I59" s="4">
        <v>0</v>
      </c>
      <c r="J59" s="15">
        <f t="shared" si="4"/>
        <v>0</v>
      </c>
      <c r="K59" s="8">
        <f t="shared" si="5"/>
        <v>2600000</v>
      </c>
    </row>
    <row r="60" spans="2:12" ht="19.899999999999999" customHeight="1">
      <c r="B60" s="4">
        <v>8</v>
      </c>
      <c r="C60" s="4" t="s">
        <v>14</v>
      </c>
      <c r="D60" s="5" t="s">
        <v>49</v>
      </c>
      <c r="E60" s="6" t="str">
        <f t="shared" si="0"/>
        <v>Staff</v>
      </c>
      <c r="F60" s="6" t="str">
        <f t="shared" si="1"/>
        <v>Single</v>
      </c>
      <c r="G60" s="7" t="str">
        <f t="shared" si="2"/>
        <v>Engineering</v>
      </c>
      <c r="H60" s="78">
        <f t="shared" si="3"/>
        <v>2300000</v>
      </c>
      <c r="I60" s="4">
        <v>0</v>
      </c>
      <c r="J60" s="15">
        <f t="shared" si="4"/>
        <v>0</v>
      </c>
      <c r="K60" s="8">
        <f t="shared" si="5"/>
        <v>2300000</v>
      </c>
    </row>
    <row r="61" spans="2:12" ht="19.899999999999999" customHeight="1">
      <c r="B61" s="4">
        <v>9</v>
      </c>
      <c r="C61" s="4" t="s">
        <v>15</v>
      </c>
      <c r="D61" s="5" t="s">
        <v>50</v>
      </c>
      <c r="E61" s="6" t="str">
        <f t="shared" si="0"/>
        <v>Staff</v>
      </c>
      <c r="F61" s="6" t="str">
        <f t="shared" si="1"/>
        <v>Married</v>
      </c>
      <c r="G61" s="7" t="str">
        <f t="shared" si="2"/>
        <v>Produksi</v>
      </c>
      <c r="H61" s="78">
        <f t="shared" si="3"/>
        <v>2000000</v>
      </c>
      <c r="I61" s="4">
        <v>1</v>
      </c>
      <c r="J61" s="15">
        <f t="shared" si="4"/>
        <v>25000</v>
      </c>
      <c r="K61" s="8">
        <f t="shared" si="5"/>
        <v>2025000</v>
      </c>
    </row>
    <row r="62" spans="2:12" ht="19.899999999999999" customHeight="1" thickBot="1">
      <c r="B62" s="4">
        <v>10</v>
      </c>
      <c r="C62" s="4" t="s">
        <v>16</v>
      </c>
      <c r="D62" s="5" t="s">
        <v>51</v>
      </c>
      <c r="E62" s="6" t="str">
        <f t="shared" si="0"/>
        <v>Kepala</v>
      </c>
      <c r="F62" s="6" t="str">
        <f t="shared" si="1"/>
        <v>Married</v>
      </c>
      <c r="G62" s="7" t="str">
        <f t="shared" si="2"/>
        <v>Produksi</v>
      </c>
      <c r="H62" s="78">
        <f t="shared" si="3"/>
        <v>2000000</v>
      </c>
      <c r="I62" s="4">
        <v>0</v>
      </c>
      <c r="J62" s="15">
        <f t="shared" si="4"/>
        <v>0</v>
      </c>
      <c r="K62" s="8">
        <f t="shared" si="5"/>
        <v>2000000</v>
      </c>
    </row>
    <row r="63" spans="2:12" ht="19.899999999999999" customHeight="1" thickBot="1">
      <c r="B63" s="18"/>
      <c r="C63" s="19"/>
      <c r="D63" s="19"/>
      <c r="E63" s="19"/>
      <c r="F63" s="19"/>
      <c r="G63" s="19"/>
      <c r="H63" s="19"/>
      <c r="I63" s="19"/>
      <c r="J63" s="10" t="s">
        <v>35</v>
      </c>
      <c r="K63" s="9">
        <f>SUM(K53:K62)</f>
        <v>23850000</v>
      </c>
      <c r="L63" s="46">
        <v>7</v>
      </c>
    </row>
    <row r="64" spans="2:12" ht="19.899999999999999" customHeight="1" thickBot="1">
      <c r="B64" s="18"/>
      <c r="C64" s="19"/>
      <c r="D64" s="19"/>
      <c r="E64" s="19"/>
      <c r="F64" s="19"/>
      <c r="G64" s="19"/>
      <c r="H64" s="19"/>
      <c r="I64" s="19"/>
      <c r="J64" s="10" t="s">
        <v>33</v>
      </c>
      <c r="K64" s="9">
        <f>MAX(K53:K62)</f>
        <v>2675000</v>
      </c>
      <c r="L64" s="46">
        <v>7</v>
      </c>
    </row>
    <row r="65" spans="9:12" ht="19.899999999999999" customHeight="1" thickBot="1">
      <c r="I65" s="19"/>
      <c r="J65" s="10" t="s">
        <v>34</v>
      </c>
      <c r="K65" s="9">
        <f>MIN(K53:K62)</f>
        <v>2000000</v>
      </c>
      <c r="L65" s="46">
        <v>7</v>
      </c>
    </row>
    <row r="66" spans="9:12" ht="19.899999999999999" customHeight="1" thickBot="1">
      <c r="I66" s="19"/>
      <c r="J66" s="10" t="s">
        <v>36</v>
      </c>
      <c r="K66" s="9">
        <f>AVERAGE(K53:K62)</f>
        <v>2385000</v>
      </c>
      <c r="L66" s="46">
        <v>7</v>
      </c>
    </row>
    <row r="67" spans="9:12" ht="19.899999999999999" customHeight="1" thickBot="1">
      <c r="I67" s="19"/>
      <c r="J67" s="10" t="s">
        <v>37</v>
      </c>
      <c r="K67" s="79">
        <f>COUNT(K53:K62)</f>
        <v>10</v>
      </c>
      <c r="L67" s="46">
        <v>7</v>
      </c>
    </row>
  </sheetData>
  <mergeCells count="4">
    <mergeCell ref="A17:B17"/>
    <mergeCell ref="A19:L19"/>
    <mergeCell ref="A43:L43"/>
    <mergeCell ref="E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F18E-B1ED-4696-B840-D814FE9C2B24}">
  <sheetPr codeName="Sheet3"/>
  <dimension ref="B6:M32"/>
  <sheetViews>
    <sheetView showGridLines="0" workbookViewId="0">
      <selection activeCell="C23" sqref="C23"/>
    </sheetView>
  </sheetViews>
  <sheetFormatPr defaultColWidth="8.85546875" defaultRowHeight="15"/>
  <cols>
    <col min="1" max="1" width="5.7109375" style="21" customWidth="1"/>
    <col min="2" max="2" width="10" style="21" customWidth="1"/>
    <col min="3" max="6" width="8.85546875" style="21"/>
    <col min="7" max="8" width="4.28515625" style="21" customWidth="1"/>
    <col min="9" max="9" width="8.85546875" style="21"/>
    <col min="10" max="10" width="10.42578125" style="21" customWidth="1"/>
    <col min="11" max="11" width="9.28515625" style="21" customWidth="1"/>
    <col min="12" max="13" width="8.85546875" style="21"/>
    <col min="14" max="14" width="26.42578125" style="21" customWidth="1"/>
    <col min="15" max="16384" width="8.85546875" style="21"/>
  </cols>
  <sheetData>
    <row r="6" spans="9:13">
      <c r="I6" s="20" t="s">
        <v>58</v>
      </c>
      <c r="J6" s="20"/>
      <c r="K6" s="20"/>
      <c r="L6" s="20"/>
      <c r="M6" s="20"/>
    </row>
    <row r="7" spans="9:13">
      <c r="I7" s="20" t="s">
        <v>59</v>
      </c>
      <c r="J7" s="20"/>
      <c r="K7" s="20"/>
      <c r="L7" s="20"/>
      <c r="M7" s="20"/>
    </row>
    <row r="8" spans="9:13">
      <c r="I8" s="20"/>
      <c r="J8" s="20"/>
      <c r="K8" s="20"/>
      <c r="L8" s="20"/>
      <c r="M8" s="20"/>
    </row>
    <row r="9" spans="9:13">
      <c r="I9" s="20"/>
      <c r="J9" s="20"/>
      <c r="K9" s="20"/>
      <c r="L9" s="20"/>
      <c r="M9" s="20"/>
    </row>
    <row r="10" spans="9:13">
      <c r="I10" s="20" t="s">
        <v>60</v>
      </c>
      <c r="J10" s="20"/>
      <c r="K10" s="20"/>
      <c r="L10" s="20"/>
      <c r="M10" s="20"/>
    </row>
    <row r="11" spans="9:13">
      <c r="I11" s="20"/>
      <c r="J11" s="20"/>
      <c r="K11" s="20"/>
      <c r="L11" s="20"/>
      <c r="M11" s="20"/>
    </row>
    <row r="12" spans="9:13">
      <c r="I12" s="48"/>
      <c r="J12" s="76" t="s">
        <v>61</v>
      </c>
      <c r="K12" s="76"/>
      <c r="L12" s="77" t="s">
        <v>62</v>
      </c>
      <c r="M12" s="77"/>
    </row>
    <row r="13" spans="9:13">
      <c r="I13" s="48"/>
      <c r="J13" s="76" t="s">
        <v>63</v>
      </c>
      <c r="K13" s="76"/>
      <c r="L13" s="22" t="s">
        <v>64</v>
      </c>
      <c r="M13" s="23"/>
    </row>
    <row r="14" spans="9:13">
      <c r="I14" s="48"/>
      <c r="J14" s="76" t="s">
        <v>65</v>
      </c>
      <c r="K14" s="76"/>
      <c r="L14" s="22" t="s">
        <v>66</v>
      </c>
      <c r="M14" s="24"/>
    </row>
    <row r="15" spans="9:13">
      <c r="I15" s="48"/>
      <c r="J15" s="76" t="s">
        <v>67</v>
      </c>
      <c r="K15" s="76"/>
      <c r="L15" s="22" t="s">
        <v>68</v>
      </c>
      <c r="M15" s="24"/>
    </row>
    <row r="16" spans="9:13">
      <c r="I16" s="48"/>
      <c r="J16" s="76" t="s">
        <v>69</v>
      </c>
      <c r="K16" s="76"/>
      <c r="L16" s="22" t="s">
        <v>70</v>
      </c>
      <c r="M16" s="24"/>
    </row>
    <row r="17" spans="2:13" ht="54.6" customHeight="1">
      <c r="B17" s="70" t="s">
        <v>97</v>
      </c>
      <c r="C17" s="70"/>
      <c r="D17" s="70"/>
      <c r="E17" s="70"/>
      <c r="F17" s="71"/>
      <c r="G17" s="49"/>
      <c r="H17" s="47"/>
      <c r="I17" s="20" t="s">
        <v>71</v>
      </c>
      <c r="J17" s="20"/>
      <c r="K17" s="20"/>
      <c r="L17" s="20"/>
      <c r="M17" s="20"/>
    </row>
    <row r="18" spans="2:13" ht="54.6" customHeight="1">
      <c r="B18" s="72" t="s">
        <v>113</v>
      </c>
      <c r="C18" s="72"/>
      <c r="D18" s="72"/>
      <c r="E18" s="72"/>
      <c r="F18" s="73"/>
      <c r="G18" s="50"/>
      <c r="H18" s="47"/>
      <c r="I18" s="51" t="s">
        <v>72</v>
      </c>
      <c r="J18" s="20"/>
      <c r="K18" s="20"/>
      <c r="L18" s="20"/>
      <c r="M18" s="20"/>
    </row>
    <row r="19" spans="2:13">
      <c r="B19" s="52" t="s">
        <v>98</v>
      </c>
      <c r="H19" s="20"/>
      <c r="J19" s="20"/>
      <c r="K19" s="20"/>
      <c r="L19" s="20"/>
      <c r="M19" s="20"/>
    </row>
    <row r="20" spans="2:13">
      <c r="B20" s="53" t="s">
        <v>99</v>
      </c>
      <c r="C20" s="54" t="s">
        <v>100</v>
      </c>
      <c r="H20" s="20"/>
      <c r="J20" s="20"/>
      <c r="K20" s="20"/>
      <c r="L20" s="20"/>
      <c r="M20" s="20"/>
    </row>
    <row r="21" spans="2:13">
      <c r="B21" s="55" t="s">
        <v>101</v>
      </c>
      <c r="C21" s="54" t="s">
        <v>102</v>
      </c>
      <c r="H21" s="20"/>
      <c r="I21" s="20"/>
      <c r="J21" s="20"/>
      <c r="K21" s="20"/>
      <c r="L21" s="20"/>
      <c r="M21" s="20"/>
    </row>
    <row r="22" spans="2:13">
      <c r="H22" s="20"/>
      <c r="I22" s="20"/>
      <c r="J22" s="20"/>
      <c r="K22" s="20"/>
      <c r="L22" s="20"/>
      <c r="M22" s="20"/>
    </row>
    <row r="25" spans="2:13">
      <c r="B25" s="74"/>
      <c r="C25" s="75"/>
      <c r="D25" s="75"/>
      <c r="E25" s="75"/>
      <c r="F25" s="75"/>
      <c r="G25" s="75"/>
      <c r="H25" s="75"/>
      <c r="I25" s="75"/>
    </row>
    <row r="26" spans="2:13">
      <c r="B26" s="56"/>
      <c r="C26" s="57"/>
      <c r="D26" s="56"/>
      <c r="E26" s="56"/>
      <c r="F26" s="56"/>
      <c r="G26" s="56"/>
      <c r="H26" s="56"/>
      <c r="I26" s="56"/>
    </row>
    <row r="27" spans="2:13">
      <c r="B27" s="56"/>
      <c r="C27" s="56"/>
      <c r="D27" s="58" t="s">
        <v>103</v>
      </c>
      <c r="E27" s="56"/>
      <c r="F27" s="56"/>
      <c r="G27" s="56"/>
      <c r="H27" s="56"/>
      <c r="I27" s="56"/>
    </row>
    <row r="28" spans="2:13">
      <c r="B28" s="56"/>
      <c r="C28" s="56"/>
      <c r="D28" s="59" t="s">
        <v>104</v>
      </c>
      <c r="E28" s="56"/>
      <c r="F28" s="56"/>
      <c r="G28" s="56"/>
      <c r="H28" s="56"/>
      <c r="I28" s="56"/>
    </row>
    <row r="29" spans="2:13">
      <c r="B29" s="56"/>
      <c r="C29" s="56"/>
      <c r="D29" s="60" t="s">
        <v>105</v>
      </c>
      <c r="E29" s="56"/>
      <c r="F29" s="56"/>
      <c r="G29" s="56"/>
      <c r="H29" s="56"/>
      <c r="I29" s="56"/>
    </row>
    <row r="30" spans="2:13">
      <c r="B30" s="56"/>
      <c r="C30" s="56"/>
      <c r="D30" s="56"/>
      <c r="E30" s="56"/>
      <c r="F30" s="56"/>
      <c r="G30" s="56"/>
      <c r="H30" s="56"/>
      <c r="I30" s="56"/>
    </row>
    <row r="31" spans="2:13">
      <c r="B31" s="56"/>
      <c r="C31" s="56"/>
      <c r="D31" s="56"/>
      <c r="E31" s="56"/>
      <c r="F31" s="56"/>
      <c r="G31" s="56"/>
      <c r="H31" s="56"/>
      <c r="I31" s="56"/>
    </row>
    <row r="32" spans="2:13">
      <c r="B32" s="74"/>
      <c r="C32" s="75"/>
      <c r="D32" s="75"/>
      <c r="E32" s="75"/>
      <c r="F32" s="75"/>
      <c r="G32" s="75"/>
      <c r="H32" s="75"/>
      <c r="I32" s="75"/>
    </row>
  </sheetData>
  <mergeCells count="10">
    <mergeCell ref="L12:M12"/>
    <mergeCell ref="J13:K13"/>
    <mergeCell ref="J14:K14"/>
    <mergeCell ref="J15:K15"/>
    <mergeCell ref="J16:K16"/>
    <mergeCell ref="B17:F17"/>
    <mergeCell ref="B18:F18"/>
    <mergeCell ref="B25:I25"/>
    <mergeCell ref="B32:I32"/>
    <mergeCell ref="J12:K12"/>
  </mergeCells>
  <hyperlinks>
    <hyperlink ref="I18" r:id="rId1" xr:uid="{E8509324-7C91-435A-A33F-D4535A6FBCBF}"/>
    <hyperlink ref="C21" r:id="rId2" xr:uid="{E93401F7-9AF2-4CA4-B8CD-B36044CFD849}"/>
    <hyperlink ref="C20" r:id="rId3" xr:uid="{A20A5AFD-FA45-4D6C-986A-067BC068FD0A}"/>
    <hyperlink ref="D29" r:id="rId4" xr:uid="{0461E239-ACAF-4AAF-9700-8D7BA40D7A4E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29FA-BDC1-4D6F-B8C7-DDB30E5E7383}">
  <sheetPr codeName="Sheet2"/>
  <dimension ref="A1:R53"/>
  <sheetViews>
    <sheetView topLeftCell="A10" workbookViewId="0">
      <selection activeCell="M25" sqref="M25"/>
    </sheetView>
  </sheetViews>
  <sheetFormatPr defaultRowHeight="15"/>
  <cols>
    <col min="2" max="3" width="13.28515625" customWidth="1"/>
    <col min="4" max="4" width="14.85546875" customWidth="1"/>
    <col min="5" max="5" width="17.140625" customWidth="1"/>
    <col min="6" max="6" width="13.7109375" bestFit="1" customWidth="1"/>
    <col min="7" max="7" width="14" customWidth="1"/>
    <col min="8" max="8" width="14.140625" customWidth="1"/>
    <col min="9" max="10" width="15.140625" customWidth="1"/>
    <col min="11" max="11" width="9.7109375" customWidth="1"/>
    <col min="12" max="12" width="9.5703125" customWidth="1"/>
    <col min="13" max="13" width="62.28515625" customWidth="1"/>
    <col min="14" max="14" width="11.28515625" customWidth="1"/>
    <col min="15" max="15" width="19.85546875" customWidth="1"/>
    <col min="16" max="16" width="12.5703125" customWidth="1"/>
    <col min="17" max="17" width="14.7109375" customWidth="1"/>
    <col min="18" max="18" width="11.7109375" customWidth="1"/>
  </cols>
  <sheetData>
    <row r="1" spans="1:18">
      <c r="A1" t="s">
        <v>38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18">
      <c r="A2" t="s">
        <v>112</v>
      </c>
      <c r="B2">
        <v>1</v>
      </c>
      <c r="C2" t="str">
        <f>UPPER('XL-Test'!E53)</f>
        <v>KEPALA</v>
      </c>
      <c r="D2" t="str">
        <f>UPPER('XL-Test'!F53)</f>
        <v>MARRIED</v>
      </c>
      <c r="E2" t="str">
        <f>UPPER('XL-Test'!G53)</f>
        <v>DISTRIBUTOR</v>
      </c>
      <c r="F2">
        <f>'XL-Test'!H53</f>
        <v>2500000</v>
      </c>
      <c r="G2">
        <f>'XL-Test'!J53</f>
        <v>50000</v>
      </c>
      <c r="H2">
        <f>'XL-Test'!K53</f>
        <v>2550000</v>
      </c>
      <c r="I2">
        <f>'XL-Test'!K63</f>
        <v>23850000</v>
      </c>
      <c r="L2">
        <v>1</v>
      </c>
      <c r="M2" t="str">
        <f ca="1">_xlfn.FORMULATEXT('XL-Test'!E53)</f>
        <v>=IF(MID(C53;3;1)="1";"Kepala";IF(MID(C53;3;1)="2";"Staff";"Operator"))</v>
      </c>
      <c r="N2" t="str">
        <f ca="1">_xlfn.FORMULATEXT('XL-Test'!F53)</f>
        <v>=IF(RIGHT(C53;1)="M";"Married";"Single")</v>
      </c>
      <c r="O2" t="str">
        <f ca="1">_xlfn.FORMULATEXT('XL-Test'!G53)</f>
        <v>=VLOOKUP(LEFT(C53;1);$H$32:$J$35;2;0)</v>
      </c>
      <c r="P2" t="str">
        <f ca="1">_xlfn.FORMULATEXT('XL-Test'!H53)</f>
        <v>=VLOOKUP(LEFT(C53;1);$H$32:$J$35;3;0)</v>
      </c>
      <c r="Q2" t="str">
        <f ca="1">_xlfn.FORMULATEXT('XL-Test'!J53)</f>
        <v>=IF(F53="Married";I53*25000;I53*0)</v>
      </c>
      <c r="R2" t="str">
        <f ca="1">_xlfn.FORMULATEXT('XL-Test'!K53)</f>
        <v>=H53+J53</v>
      </c>
    </row>
    <row r="3" spans="1:18">
      <c r="B3">
        <v>2</v>
      </c>
      <c r="C3" t="str">
        <f>UPPER('XL-Test'!E54)</f>
        <v>STAFF</v>
      </c>
      <c r="D3" t="str">
        <f>UPPER('XL-Test'!F54)</f>
        <v>MARRIED</v>
      </c>
      <c r="E3" t="str">
        <f>UPPER('XL-Test'!G54)</f>
        <v>DISTRIBUTOR</v>
      </c>
      <c r="F3">
        <f>'XL-Test'!H54</f>
        <v>2500000</v>
      </c>
      <c r="G3">
        <f>'XL-Test'!J54</f>
        <v>75000</v>
      </c>
      <c r="H3">
        <f>'XL-Test'!K54</f>
        <v>2575000</v>
      </c>
      <c r="I3">
        <f>'XL-Test'!K64</f>
        <v>2675000</v>
      </c>
      <c r="L3">
        <v>2</v>
      </c>
      <c r="M3" t="str">
        <f ca="1">_xlfn.FORMULATEXT('XL-Test'!F53)</f>
        <v>=IF(RIGHT(C53;1)="M";"Married";"Single")</v>
      </c>
    </row>
    <row r="4" spans="1:18">
      <c r="B4">
        <v>3</v>
      </c>
      <c r="C4" t="str">
        <f>UPPER('XL-Test'!E55)</f>
        <v>KEPALA</v>
      </c>
      <c r="D4" t="str">
        <f>UPPER('XL-Test'!F55)</f>
        <v>SINGLE</v>
      </c>
      <c r="E4" t="str">
        <f>UPPER('XL-Test'!G55)</f>
        <v>ENGINEERING</v>
      </c>
      <c r="F4">
        <f>'XL-Test'!H55</f>
        <v>2300000</v>
      </c>
      <c r="G4">
        <f>'XL-Test'!J55</f>
        <v>0</v>
      </c>
      <c r="H4">
        <f>'XL-Test'!K55</f>
        <v>2300000</v>
      </c>
      <c r="I4">
        <f>'XL-Test'!K65</f>
        <v>2000000</v>
      </c>
      <c r="L4">
        <v>3</v>
      </c>
      <c r="M4" t="str">
        <f ca="1">_xlfn.FORMULATEXT('XL-Test'!G53)</f>
        <v>=VLOOKUP(LEFT(C53;1);$H$32:$J$35;2;0)</v>
      </c>
    </row>
    <row r="5" spans="1:18">
      <c r="B5">
        <v>4</v>
      </c>
      <c r="C5" t="str">
        <f>UPPER('XL-Test'!E56)</f>
        <v>OPERATOR</v>
      </c>
      <c r="D5" t="str">
        <f>UPPER('XL-Test'!F56)</f>
        <v>MARRIED</v>
      </c>
      <c r="E5" t="str">
        <f>UPPER('XL-Test'!G56)</f>
        <v>ENGINEERING</v>
      </c>
      <c r="F5">
        <f>'XL-Test'!H56</f>
        <v>2300000</v>
      </c>
      <c r="G5">
        <f>'XL-Test'!J56</f>
        <v>25000</v>
      </c>
      <c r="H5">
        <f>'XL-Test'!K56</f>
        <v>2325000</v>
      </c>
      <c r="I5">
        <f>'XL-Test'!K66</f>
        <v>2385000</v>
      </c>
      <c r="J5" s="16"/>
      <c r="L5">
        <v>4</v>
      </c>
      <c r="M5" s="16" t="str">
        <f ca="1">_xlfn.FORMULATEXT('XL-Test'!H53)</f>
        <v>=VLOOKUP(LEFT(C53;1);$H$32:$J$35;3;0)</v>
      </c>
    </row>
    <row r="6" spans="1:18">
      <c r="B6">
        <v>5</v>
      </c>
      <c r="C6" t="str">
        <f>UPPER('XL-Test'!E57)</f>
        <v>OPERATOR</v>
      </c>
      <c r="D6" t="str">
        <f>UPPER('XL-Test'!F57)</f>
        <v>SINGLE</v>
      </c>
      <c r="E6" t="str">
        <f>UPPER('XL-Test'!G57)</f>
        <v>DISTRIBUTOR</v>
      </c>
      <c r="F6">
        <f>'XL-Test'!H57</f>
        <v>2500000</v>
      </c>
      <c r="G6">
        <f>'XL-Test'!J57</f>
        <v>0</v>
      </c>
      <c r="H6">
        <f>'XL-Test'!K57</f>
        <v>2500000</v>
      </c>
      <c r="I6">
        <f>'XL-Test'!K67</f>
        <v>10</v>
      </c>
      <c r="J6" s="16"/>
      <c r="L6">
        <v>5</v>
      </c>
      <c r="M6" s="17" t="str">
        <f ca="1">_xlfn.FORMULATEXT('XL-Test'!J53)</f>
        <v>=IF(F53="Married";I53*25000;I53*0)</v>
      </c>
    </row>
    <row r="7" spans="1:18">
      <c r="B7">
        <v>6</v>
      </c>
      <c r="C7" t="str">
        <f>UPPER('XL-Test'!E58)</f>
        <v>OPERATOR</v>
      </c>
      <c r="D7" t="str">
        <f>UPPER('XL-Test'!F58)</f>
        <v>MARRIED</v>
      </c>
      <c r="E7" t="str">
        <f>UPPER('XL-Test'!G58)</f>
        <v>QUALITY CONTROL</v>
      </c>
      <c r="F7">
        <f>'XL-Test'!H58</f>
        <v>2600000</v>
      </c>
      <c r="G7">
        <f>'XL-Test'!J58</f>
        <v>75000</v>
      </c>
      <c r="H7">
        <f>'XL-Test'!K58</f>
        <v>2675000</v>
      </c>
      <c r="J7" s="16"/>
      <c r="L7">
        <v>6</v>
      </c>
      <c r="M7" s="16" t="str">
        <f ca="1">_xlfn.FORMULATEXT('XL-Test'!K53)</f>
        <v>=H53+J53</v>
      </c>
    </row>
    <row r="8" spans="1:18">
      <c r="B8">
        <v>7</v>
      </c>
      <c r="C8" t="str">
        <f>UPPER('XL-Test'!E59)</f>
        <v>STAFF</v>
      </c>
      <c r="D8" t="str">
        <f>UPPER('XL-Test'!F59)</f>
        <v>SINGLE</v>
      </c>
      <c r="E8" t="str">
        <f>UPPER('XL-Test'!G59)</f>
        <v>QUALITY CONTROL</v>
      </c>
      <c r="F8">
        <f>'XL-Test'!H59</f>
        <v>2600000</v>
      </c>
      <c r="G8">
        <f>'XL-Test'!J59</f>
        <v>0</v>
      </c>
      <c r="H8">
        <f>'XL-Test'!K59</f>
        <v>2600000</v>
      </c>
      <c r="J8" s="16" t="b">
        <f ca="1">AND(ISNUMBER(FIND("SUM",M8)),ISNUMBER(FIND("(",M8)))</f>
        <v>1</v>
      </c>
      <c r="K8" t="b">
        <f ca="1">AND(ISNUMBER(FIND("=",M8)),ISNUMBER(FIND("(",M8)))</f>
        <v>1</v>
      </c>
      <c r="L8">
        <v>7</v>
      </c>
      <c r="M8" s="16" t="str">
        <f ca="1">_xlfn.FORMULATEXT('XL-Test'!K63)</f>
        <v>=SUM(K53:K62)</v>
      </c>
    </row>
    <row r="9" spans="1:18">
      <c r="B9">
        <v>8</v>
      </c>
      <c r="C9" t="str">
        <f>UPPER('XL-Test'!E60)</f>
        <v>STAFF</v>
      </c>
      <c r="D9" t="str">
        <f>UPPER('XL-Test'!F60)</f>
        <v>SINGLE</v>
      </c>
      <c r="E9" t="str">
        <f>UPPER('XL-Test'!G60)</f>
        <v>ENGINEERING</v>
      </c>
      <c r="F9">
        <f>'XL-Test'!H60</f>
        <v>2300000</v>
      </c>
      <c r="G9">
        <f>'XL-Test'!J60</f>
        <v>0</v>
      </c>
      <c r="H9">
        <f>'XL-Test'!K60</f>
        <v>2300000</v>
      </c>
      <c r="J9" s="16" t="b">
        <f ca="1">AND(ISNUMBER(FIND("MAX",M9)),ISNUMBER(FIND("(",M9)))</f>
        <v>1</v>
      </c>
      <c r="K9" t="b">
        <f t="shared" ref="K9:K12" ca="1" si="0">AND(ISNUMBER(FIND("=",M9)),ISNUMBER(FIND("(",M9)))</f>
        <v>1</v>
      </c>
      <c r="L9">
        <v>7</v>
      </c>
      <c r="M9" s="16" t="str">
        <f ca="1">_xlfn.FORMULATEXT('XL-Test'!K64)</f>
        <v>=MAX(K53:K62)</v>
      </c>
    </row>
    <row r="10" spans="1:18">
      <c r="B10">
        <v>9</v>
      </c>
      <c r="C10" t="str">
        <f>UPPER('XL-Test'!E61)</f>
        <v>STAFF</v>
      </c>
      <c r="D10" t="str">
        <f>UPPER('XL-Test'!F61)</f>
        <v>MARRIED</v>
      </c>
      <c r="E10" t="str">
        <f>UPPER('XL-Test'!G61)</f>
        <v>PRODUKSI</v>
      </c>
      <c r="F10">
        <f>'XL-Test'!H61</f>
        <v>2000000</v>
      </c>
      <c r="G10">
        <f>'XL-Test'!J61</f>
        <v>25000</v>
      </c>
      <c r="H10">
        <f>'XL-Test'!K61</f>
        <v>2025000</v>
      </c>
      <c r="J10" s="16" t="b">
        <f ca="1">AND(ISNUMBER(FIND("MIN",M10)),ISNUMBER(FIND("(",M10)))</f>
        <v>1</v>
      </c>
      <c r="K10" t="b">
        <f t="shared" ca="1" si="0"/>
        <v>1</v>
      </c>
      <c r="L10">
        <v>7</v>
      </c>
      <c r="M10" s="16" t="str">
        <f ca="1">_xlfn.FORMULATEXT('XL-Test'!K65)</f>
        <v>=MIN(K53:K62)</v>
      </c>
    </row>
    <row r="11" spans="1:18">
      <c r="B11">
        <v>10</v>
      </c>
      <c r="C11" t="str">
        <f>UPPER('XL-Test'!E62)</f>
        <v>KEPALA</v>
      </c>
      <c r="D11" t="str">
        <f>UPPER('XL-Test'!F62)</f>
        <v>MARRIED</v>
      </c>
      <c r="E11" t="str">
        <f>UPPER('XL-Test'!G62)</f>
        <v>PRODUKSI</v>
      </c>
      <c r="F11">
        <f>'XL-Test'!H62</f>
        <v>2000000</v>
      </c>
      <c r="G11">
        <f>'XL-Test'!J62</f>
        <v>0</v>
      </c>
      <c r="H11">
        <f>'XL-Test'!K62</f>
        <v>2000000</v>
      </c>
      <c r="J11" s="16" t="b">
        <f ca="1">AND(ISNUMBER(FIND("AVER",M11)),ISNUMBER(FIND("(",M11)))</f>
        <v>1</v>
      </c>
      <c r="K11" t="b">
        <f t="shared" ca="1" si="0"/>
        <v>1</v>
      </c>
      <c r="L11">
        <v>7</v>
      </c>
      <c r="M11" s="16" t="str">
        <f ca="1">_xlfn.FORMULATEXT('XL-Test'!K66)</f>
        <v>=AVERAGE(K53:K62)</v>
      </c>
    </row>
    <row r="12" spans="1:18">
      <c r="J12" s="16" t="b">
        <f ca="1">AND(ISNUMBER(FIND("COUN",M12)),ISNUMBER(FIND("(",M12)))</f>
        <v>1</v>
      </c>
      <c r="K12" t="b">
        <f t="shared" ca="1" si="0"/>
        <v>1</v>
      </c>
      <c r="L12">
        <v>7</v>
      </c>
      <c r="M12" s="16" t="str">
        <f ca="1">_xlfn.FORMULATEXT('XL-Test'!K67)</f>
        <v>=COUNT(K53:K62)</v>
      </c>
    </row>
    <row r="13" spans="1:18">
      <c r="B13" t="s">
        <v>40</v>
      </c>
      <c r="C13">
        <f>CODE(LEFT(C2))+(CODE(LEFT(C3))*2)+CODE(LEFT(C4))+CODE(LEFT(C5))+(CODE(LEFT(C6))*3)+CODE(LEFT(C7))+CODE(LEFT(C8))+CODE(LEFT(C9))+(CODE(LEFT(C10))*4)+CODE(LEFT(C11))
+(CODE(RIGHT(C2))*3)+CODE(RIGHT(C3))+CODE(RIGHT(C4))+CODE(RIGHT(C5))+CODE(RIGHT(C6))+(CODE(RIGHT(C7))*2)+CODE(RIGHT(C8))+CODE(RIGHT(C9))+CODE(RIGHT(C10))+CODE(RIGHT(C11))
+CODE(MID(C2,2,1))+CODE(MID(C3,2,1))+CODE(MID(C4,2,1))+CODE(MID(C5,2,1))+CODE(MID(C6,2,1))+CODE(MID(C7,2,1))+CODE(MID(C8,2,1))+(CODE(MID(C9,2,1))*3)+CODE(MID(C10,2,1))+CODE(MID(C11,2,1))</f>
        <v>3168</v>
      </c>
      <c r="D13">
        <f>CODE(LEFT(D2))+(CODE(LEFT(D3))*2)+CODE(LEFT(D4))+CODE(LEFT(D5))+(CODE(LEFT(D6))*3)+CODE(LEFT(D7))+CODE(LEFT(D8))+CODE(LEFT(D9))+(CODE(LEFT(D10))*4)+CODE(LEFT(D11))
+(CODE(RIGHT(D2))*3)+CODE(RIGHT(D3))+CODE(RIGHT(D4))+CODE(RIGHT(D5))+CODE(RIGHT(D6))+(CODE(RIGHT(D7))*2)+CODE(RIGHT(D8))+CODE(RIGHT(D9))+CODE(RIGHT(D10))+CODE(RIGHT(D11))
+CODE(MID(D2,2,1))+CODE(MID(D3,2,1))+CODE(MID(D4,2,1))+CODE(MID(D5,2,1))+CODE(MID(D6,2,1))+CODE(MID(D7,2,1))+CODE(MID(D8,2,1))+(CODE(MID(D9,2,1))*3)+CODE(MID(D10,2,1))+CODE(MID(D11,2,1))</f>
        <v>2984</v>
      </c>
      <c r="E13">
        <f>CODE(LEFT(E2))+(CODE(LEFT(E3))*2)+CODE(LEFT(E4))+CODE(LEFT(E5))+(CODE(LEFT(E6))*3)+CODE(LEFT(E7))+CODE(LEFT(E8))+CODE(LEFT(E9))+(CODE(LEFT(E10))*4)+CODE(LEFT(E11))
+(CODE(RIGHT(E2))*3)+CODE(RIGHT(E3))+CODE(RIGHT(E4))+CODE(RIGHT(E5))+CODE(RIGHT(E6))+(CODE(RIGHT(E7))*2)+CODE(RIGHT(E8))+CODE(RIGHT(E9))+CODE(RIGHT(E10))+CODE(RIGHT(E11))
+CODE(MID(E2,2,1))+CODE(MID(E3,2,1))+CODE(MID(E4,2,1))+CODE(MID(E5,2,1))+CODE(MID(E6,2,1))+CODE(MID(E7,2,1))+CODE(MID(E8,2,1))+(CODE(MID(E9,2,1))*3)+CODE(MID(E10,2,1))+CODE(MID(E11,2,1))</f>
        <v>3117</v>
      </c>
      <c r="F13">
        <f>(SUM(F2:F11)/1000)+LEFT(F2,2)+LEFT(F6,2)+LEFT(F9,2)+LEFT(F11,2)</f>
        <v>23693</v>
      </c>
      <c r="G13">
        <f>SUMPRODUCT(G2:G11,B2:B11)/100</f>
        <v>9750</v>
      </c>
      <c r="H13">
        <f>(SUM(H2:H11)/1000)+LEFT(H2,2)+LEFT(H6,2)+LEFT(H9,2)+LEFT(H11,2)</f>
        <v>23943</v>
      </c>
      <c r="I13">
        <f>((I2+I3+I4+I5)/100)+I6</f>
        <v>309110</v>
      </c>
    </row>
    <row r="14" spans="1:18">
      <c r="C14" t="str">
        <f>IFERROR(DEC2HEX(IF(OR(C2="",C2=0),C16,C13)),"EEE")</f>
        <v>C60</v>
      </c>
      <c r="D14" t="str">
        <f t="shared" ref="D14:I14" si="1">IFERROR(DEC2HEX(IF(OR(D2="",D2=0),D16,D13)),"EEE")</f>
        <v>BA8</v>
      </c>
      <c r="E14" t="str">
        <f t="shared" si="1"/>
        <v>C2D</v>
      </c>
      <c r="F14" t="str">
        <f t="shared" si="1"/>
        <v>5C8D</v>
      </c>
      <c r="G14" t="str">
        <f t="shared" si="1"/>
        <v>2616</v>
      </c>
      <c r="H14" t="str">
        <f t="shared" si="1"/>
        <v>5D87</v>
      </c>
      <c r="I14" t="str">
        <f t="shared" si="1"/>
        <v>4B776</v>
      </c>
      <c r="M14">
        <v>1</v>
      </c>
      <c r="N14">
        <v>2</v>
      </c>
      <c r="O14">
        <v>3</v>
      </c>
      <c r="P14">
        <v>4</v>
      </c>
      <c r="Q14">
        <v>5</v>
      </c>
      <c r="R14">
        <v>6</v>
      </c>
    </row>
    <row r="16" spans="1:18">
      <c r="B16" t="s">
        <v>53</v>
      </c>
      <c r="C16">
        <v>7621</v>
      </c>
      <c r="D16">
        <v>8884</v>
      </c>
      <c r="E16">
        <v>3308</v>
      </c>
      <c r="F16">
        <v>7227</v>
      </c>
      <c r="G16">
        <v>8113</v>
      </c>
      <c r="H16">
        <v>1400</v>
      </c>
      <c r="I16">
        <v>6771</v>
      </c>
    </row>
    <row r="18" spans="2:12">
      <c r="B18" t="s">
        <v>54</v>
      </c>
      <c r="C18" t="b">
        <f ca="1">AND(ISNUMBER(FIND("=",M2)),ISNUMBER(FIND("(",M2)))</f>
        <v>1</v>
      </c>
      <c r="D18" t="b">
        <f ca="1">AND(ISNUMBER(FIND("=",N2)),ISNUMBER(FIND("(",N2)))</f>
        <v>1</v>
      </c>
      <c r="E18" t="b">
        <f ca="1">AND(ISNUMBER(FIND("=",O2)),ISNUMBER(FIND("(",O2)))</f>
        <v>1</v>
      </c>
      <c r="F18" t="b">
        <f ca="1">AND(ISNUMBER(FIND("=",P2)),ISNUMBER(FIND("(",P2)))</f>
        <v>1</v>
      </c>
      <c r="G18" t="b">
        <f ca="1">AND(ISNUMBER(FIND("=",Q2)),ISNUMBER(FIND("(",Q2)))</f>
        <v>1</v>
      </c>
      <c r="H18" t="b">
        <f ca="1">AND(ISNUMBER(FIND("=",R2)))</f>
        <v>1</v>
      </c>
      <c r="I18" t="b">
        <f ca="1">AND(K8,K9,K10,K11,K12)</f>
        <v>1</v>
      </c>
    </row>
    <row r="19" spans="2:12">
      <c r="C19" t="b">
        <f>NOT(OR(C2="",C2=0))</f>
        <v>1</v>
      </c>
      <c r="D19" t="b">
        <f t="shared" ref="D19:I19" si="2">NOT(OR(D2="",D2=0))</f>
        <v>1</v>
      </c>
      <c r="E19" t="b">
        <f t="shared" si="2"/>
        <v>1</v>
      </c>
      <c r="F19" t="b">
        <f t="shared" si="2"/>
        <v>1</v>
      </c>
      <c r="G19" t="b">
        <f t="shared" si="2"/>
        <v>1</v>
      </c>
      <c r="H19" t="b">
        <f t="shared" si="2"/>
        <v>1</v>
      </c>
      <c r="I19" t="b">
        <f t="shared" si="2"/>
        <v>1</v>
      </c>
    </row>
    <row r="20" spans="2:12">
      <c r="B20" t="s">
        <v>56</v>
      </c>
      <c r="C20" t="str">
        <f t="shared" ref="C20:H20" ca="1" si="3">IFERROR(DEC2HEX(IF(AND(C18,C19,C53),C13,C16)),"EEE")</f>
        <v>C60</v>
      </c>
      <c r="D20" t="str">
        <f t="shared" ca="1" si="3"/>
        <v>BA8</v>
      </c>
      <c r="E20" t="str">
        <f t="shared" ca="1" si="3"/>
        <v>C2D</v>
      </c>
      <c r="F20" t="str">
        <f t="shared" ca="1" si="3"/>
        <v>5C8D</v>
      </c>
      <c r="G20" t="str">
        <f t="shared" ca="1" si="3"/>
        <v>2616</v>
      </c>
      <c r="H20" t="str">
        <f t="shared" ca="1" si="3"/>
        <v>5D87</v>
      </c>
      <c r="I20" t="str">
        <f t="shared" ref="I20" ca="1" si="4">IFERROR(DEC2HEX(IF(AND(I18,I19,I50),I13,I16)),"EEE")</f>
        <v>4B776</v>
      </c>
    </row>
    <row r="23" spans="2:12">
      <c r="B23" t="s">
        <v>39</v>
      </c>
      <c r="C23" t="b">
        <f ca="1">AND(ISNUMBER(FIND("MID",M2)),OR(ISNUMBER(FIND("IF",M2)),ISNUMBER(FIND("SWI",M2)),ISNUMBER(FIND("CHO",M2)),ISNUMBER(FIND("LOOK",M2))))</f>
        <v>1</v>
      </c>
      <c r="D23" t="b">
        <f ca="1">AND(ISNUMBER(FIND("RIGH",N2)),OR(ISNUMBER(FIND("IF",N2)),ISNUMBER(FIND("SWI",N2))))</f>
        <v>1</v>
      </c>
      <c r="E23" t="b">
        <f ca="1">AND(ISNUMBER(FIND("LEFT",O2)),ISNUMBER(FIND("LOOK",O2)))</f>
        <v>1</v>
      </c>
      <c r="F23" t="b">
        <f ca="1">AND(ISNUMBER(FIND("LOOK",P2)),OR(ISNUMBER(FIND("G5",P2)),ISNUMBER(FIND("LEFT",P2))))</f>
        <v>1</v>
      </c>
      <c r="G23" t="b">
        <f ca="1">AND(ISNUMBER(FIND("IF",Q2)),OR(ISNUMBER(FIND("*",Q2)),ISNUMBER(FIND("PRODUCT",Q2))))</f>
        <v>1</v>
      </c>
      <c r="H23" t="b">
        <f ca="1">OR(ISNUMBER(FIND("+",R2)),ISNUMBER(FIND("SUM",R2)))</f>
        <v>1</v>
      </c>
      <c r="I23" t="b">
        <f ca="1">AND(J8,J9,J10,J11,J12)</f>
        <v>1</v>
      </c>
    </row>
    <row r="24" spans="2:12">
      <c r="B24" t="s">
        <v>55</v>
      </c>
      <c r="C24">
        <f t="shared" ref="C24:H24" ca="1" si="5">IFERROR(LEN(M2)-LEN(SUBSTITUTE(M2,"(","")),99)</f>
        <v>4</v>
      </c>
      <c r="D24">
        <f t="shared" ca="1" si="5"/>
        <v>2</v>
      </c>
      <c r="E24">
        <f t="shared" ca="1" si="5"/>
        <v>2</v>
      </c>
      <c r="F24">
        <f t="shared" ca="1" si="5"/>
        <v>2</v>
      </c>
      <c r="G24">
        <f t="shared" ca="1" si="5"/>
        <v>1</v>
      </c>
      <c r="H24">
        <f t="shared" ca="1" si="5"/>
        <v>0</v>
      </c>
    </row>
    <row r="25" spans="2:12">
      <c r="C25">
        <v>6</v>
      </c>
      <c r="D25">
        <v>4</v>
      </c>
      <c r="E25">
        <v>2</v>
      </c>
      <c r="F25">
        <v>2</v>
      </c>
      <c r="G25">
        <v>2</v>
      </c>
      <c r="H25">
        <v>1</v>
      </c>
      <c r="I25">
        <v>1</v>
      </c>
    </row>
    <row r="26" spans="2:12">
      <c r="C26" t="b">
        <f ca="1">C24&lt;=C25</f>
        <v>1</v>
      </c>
      <c r="D26" t="b">
        <f t="shared" ref="D26:G26" ca="1" si="6">D24&lt;=D25</f>
        <v>1</v>
      </c>
      <c r="E26" t="b">
        <f t="shared" ca="1" si="6"/>
        <v>1</v>
      </c>
      <c r="F26" t="b">
        <f t="shared" ca="1" si="6"/>
        <v>1</v>
      </c>
      <c r="G26" t="b">
        <f t="shared" ca="1" si="6"/>
        <v>1</v>
      </c>
      <c r="H26" t="b">
        <v>1</v>
      </c>
      <c r="I26" t="b">
        <v>1</v>
      </c>
    </row>
    <row r="28" spans="2:12">
      <c r="B28" t="b">
        <v>1</v>
      </c>
      <c r="C28" t="str">
        <f>DEC2HEX(HEX2DEC(LEFT(DEC2HEX(C16),2))+12+COLUMN())</f>
        <v>2C</v>
      </c>
      <c r="D28" t="str">
        <f t="shared" ref="D28:I28" si="7">DEC2HEX(HEX2DEC(LEFT(DEC2HEX(D16),2))+12+COLUMN())</f>
        <v>32</v>
      </c>
      <c r="E28" t="str">
        <f t="shared" si="7"/>
        <v>DF</v>
      </c>
      <c r="F28" t="str">
        <f t="shared" si="7"/>
        <v>2E</v>
      </c>
      <c r="G28" t="str">
        <f t="shared" si="7"/>
        <v>32</v>
      </c>
      <c r="H28" t="str">
        <f t="shared" si="7"/>
        <v>6B</v>
      </c>
      <c r="I28" t="str">
        <f t="shared" si="7"/>
        <v>2F</v>
      </c>
    </row>
    <row r="29" spans="2:12">
      <c r="B29" t="b">
        <v>0</v>
      </c>
      <c r="C29" t="str">
        <f>DEC2HEX(HEX2DEC(RIGHT(DEC2HEX(C16),2))+COLUMN())</f>
        <v>C8</v>
      </c>
      <c r="D29" t="str">
        <f t="shared" ref="D29:I29" si="8">DEC2HEX(HEX2DEC(RIGHT(DEC2HEX(D16),2))+COLUMN())</f>
        <v>B8</v>
      </c>
      <c r="E29" t="str">
        <f t="shared" si="8"/>
        <v>F1</v>
      </c>
      <c r="F29" t="str">
        <f t="shared" si="8"/>
        <v>41</v>
      </c>
      <c r="G29" t="str">
        <f t="shared" si="8"/>
        <v>B8</v>
      </c>
      <c r="H29" t="str">
        <f t="shared" si="8"/>
        <v>80</v>
      </c>
      <c r="I29" t="str">
        <f t="shared" si="8"/>
        <v>7C</v>
      </c>
      <c r="K29" t="s">
        <v>95</v>
      </c>
      <c r="L29" t="s">
        <v>96</v>
      </c>
    </row>
    <row r="31" spans="2:12">
      <c r="B31" t="s">
        <v>56</v>
      </c>
      <c r="C31" t="str">
        <f ca="1">IF(AND(C23,C26),C28,C29)</f>
        <v>2C</v>
      </c>
      <c r="D31" t="str">
        <f t="shared" ref="D31:I31" ca="1" si="9">IF(AND(D23,D26),D28,D29)</f>
        <v>32</v>
      </c>
      <c r="E31" t="str">
        <f t="shared" ca="1" si="9"/>
        <v>DF</v>
      </c>
      <c r="F31" t="str">
        <f t="shared" ca="1" si="9"/>
        <v>2E</v>
      </c>
      <c r="G31" t="str">
        <f t="shared" ca="1" si="9"/>
        <v>32</v>
      </c>
      <c r="H31" t="str">
        <f t="shared" ca="1" si="9"/>
        <v>6B</v>
      </c>
      <c r="I31" t="str">
        <f t="shared" ca="1" si="9"/>
        <v>2F</v>
      </c>
    </row>
    <row r="32" spans="2:12">
      <c r="B32" t="s">
        <v>57</v>
      </c>
      <c r="C32" t="str">
        <f ca="1">C31&amp;"-"&amp;C20&amp;";"</f>
        <v>2C-C60;</v>
      </c>
      <c r="D32" t="str">
        <f t="shared" ref="D32:H32" ca="1" si="10">D31&amp;"-"&amp;D20&amp;";"</f>
        <v>32-BA8;</v>
      </c>
      <c r="E32" t="str">
        <f t="shared" ca="1" si="10"/>
        <v>DF-C2D;</v>
      </c>
      <c r="F32" t="str">
        <f t="shared" ca="1" si="10"/>
        <v>2E-5C8D;</v>
      </c>
      <c r="G32" t="str">
        <f t="shared" ca="1" si="10"/>
        <v>32-2616;</v>
      </c>
      <c r="H32" t="str">
        <f t="shared" ca="1" si="10"/>
        <v>6B-5D87;</v>
      </c>
      <c r="I32" t="str">
        <f ca="1">I31&amp;"-"&amp;I20</f>
        <v>2F-4B776</v>
      </c>
    </row>
    <row r="34" spans="1:10">
      <c r="C34" t="str">
        <f ca="1">A2&amp;"|"&amp;C32&amp;D32&amp;E32&amp;F32&amp;G32&amp;H32&amp;I32</f>
        <v>EF4|2C-C60;32-BA8;DF-C2D;2E-5C8D;32-2616;6B-5D87;2F-4B776</v>
      </c>
      <c r="J34" t="str">
        <f ca="1">C34</f>
        <v>EF4|2C-C60;32-BA8;DF-C2D;2E-5C8D;32-2616;6B-5D87;2F-4B776</v>
      </c>
    </row>
    <row r="36" spans="1:10">
      <c r="J36" t="str" cm="1">
        <f t="array" aca="1" ref="J36" ca="1">INDIRECT(K29&amp;L29)</f>
        <v>EF4|2C-C60;32-BA8;DF-C2D;2E-5C8D;32-2616;6B-5D87;2F-4B776</v>
      </c>
    </row>
    <row r="37" spans="1:10">
      <c r="A37">
        <v>10</v>
      </c>
      <c r="B37">
        <v>1</v>
      </c>
      <c r="C37">
        <f ca="1">LEN(_xlfn.FORMULATEXT('XL-Test'!E53))</f>
        <v>70</v>
      </c>
      <c r="D37">
        <f ca="1">LEN(_xlfn.FORMULATEXT('XL-Test'!F53))</f>
        <v>40</v>
      </c>
      <c r="E37">
        <f ca="1">LEN(_xlfn.FORMULATEXT('XL-Test'!G53))</f>
        <v>37</v>
      </c>
      <c r="F37">
        <f ca="1">LEN(_xlfn.FORMULATEXT('XL-Test'!H53))</f>
        <v>37</v>
      </c>
      <c r="G37">
        <f ca="1">LEN(_xlfn.FORMULATEXT('XL-Test'!J53))</f>
        <v>34</v>
      </c>
      <c r="H37">
        <f ca="1">LEN(_xlfn.FORMULATEXT('XL-Test'!K53))</f>
        <v>8</v>
      </c>
    </row>
    <row r="38" spans="1:10">
      <c r="A38">
        <v>11</v>
      </c>
      <c r="B38">
        <v>2</v>
      </c>
      <c r="C38">
        <f ca="1">LEN(_xlfn.FORMULATEXT('XL-Test'!E54))</f>
        <v>70</v>
      </c>
      <c r="D38">
        <f ca="1">LEN(_xlfn.FORMULATEXT('XL-Test'!F54))</f>
        <v>40</v>
      </c>
      <c r="E38">
        <f ca="1">LEN(_xlfn.FORMULATEXT('XL-Test'!G54))</f>
        <v>37</v>
      </c>
      <c r="F38">
        <f ca="1">LEN(_xlfn.FORMULATEXT('XL-Test'!H54))</f>
        <v>37</v>
      </c>
      <c r="G38">
        <f ca="1">LEN(_xlfn.FORMULATEXT('XL-Test'!J54))</f>
        <v>34</v>
      </c>
      <c r="H38">
        <f ca="1">LEN(_xlfn.FORMULATEXT('XL-Test'!K54))</f>
        <v>8</v>
      </c>
    </row>
    <row r="39" spans="1:10">
      <c r="A39">
        <v>12</v>
      </c>
      <c r="B39">
        <v>3</v>
      </c>
      <c r="C39">
        <f ca="1">LEN(_xlfn.FORMULATEXT('XL-Test'!E55))</f>
        <v>70</v>
      </c>
      <c r="D39">
        <f ca="1">LEN(_xlfn.FORMULATEXT('XL-Test'!F55))</f>
        <v>40</v>
      </c>
      <c r="E39">
        <f ca="1">LEN(_xlfn.FORMULATEXT('XL-Test'!G55))</f>
        <v>37</v>
      </c>
      <c r="F39">
        <f ca="1">LEN(_xlfn.FORMULATEXT('XL-Test'!H55))</f>
        <v>37</v>
      </c>
      <c r="G39">
        <f ca="1">LEN(_xlfn.FORMULATEXT('XL-Test'!J55))</f>
        <v>34</v>
      </c>
      <c r="H39">
        <f ca="1">LEN(_xlfn.FORMULATEXT('XL-Test'!K55))</f>
        <v>8</v>
      </c>
    </row>
    <row r="40" spans="1:10">
      <c r="A40">
        <v>13</v>
      </c>
      <c r="B40">
        <v>4</v>
      </c>
      <c r="C40">
        <f ca="1">LEN(_xlfn.FORMULATEXT('XL-Test'!E56))</f>
        <v>70</v>
      </c>
      <c r="D40">
        <f ca="1">LEN(_xlfn.FORMULATEXT('XL-Test'!F56))</f>
        <v>40</v>
      </c>
      <c r="E40">
        <f ca="1">LEN(_xlfn.FORMULATEXT('XL-Test'!G56))</f>
        <v>37</v>
      </c>
      <c r="F40">
        <f ca="1">LEN(_xlfn.FORMULATEXT('XL-Test'!H56))</f>
        <v>37</v>
      </c>
      <c r="G40">
        <f ca="1">LEN(_xlfn.FORMULATEXT('XL-Test'!J56))</f>
        <v>34</v>
      </c>
      <c r="H40">
        <f ca="1">LEN(_xlfn.FORMULATEXT('XL-Test'!K56))</f>
        <v>8</v>
      </c>
    </row>
    <row r="41" spans="1:10">
      <c r="A41">
        <v>14</v>
      </c>
      <c r="B41">
        <v>5</v>
      </c>
      <c r="C41">
        <f ca="1">LEN(_xlfn.FORMULATEXT('XL-Test'!E57))</f>
        <v>70</v>
      </c>
      <c r="D41">
        <f ca="1">LEN(_xlfn.FORMULATEXT('XL-Test'!F57))</f>
        <v>40</v>
      </c>
      <c r="E41">
        <f ca="1">LEN(_xlfn.FORMULATEXT('XL-Test'!G57))</f>
        <v>37</v>
      </c>
      <c r="F41">
        <f ca="1">LEN(_xlfn.FORMULATEXT('XL-Test'!H57))</f>
        <v>37</v>
      </c>
      <c r="G41">
        <f ca="1">LEN(_xlfn.FORMULATEXT('XL-Test'!J57))</f>
        <v>34</v>
      </c>
      <c r="H41">
        <f ca="1">LEN(_xlfn.FORMULATEXT('XL-Test'!K57))</f>
        <v>8</v>
      </c>
    </row>
    <row r="42" spans="1:10">
      <c r="A42">
        <v>15</v>
      </c>
      <c r="B42">
        <v>6</v>
      </c>
      <c r="C42">
        <f ca="1">LEN(_xlfn.FORMULATEXT('XL-Test'!E58))</f>
        <v>70</v>
      </c>
      <c r="D42">
        <f ca="1">LEN(_xlfn.FORMULATEXT('XL-Test'!F58))</f>
        <v>40</v>
      </c>
      <c r="E42">
        <f ca="1">LEN(_xlfn.FORMULATEXT('XL-Test'!G58))</f>
        <v>37</v>
      </c>
      <c r="F42">
        <f ca="1">LEN(_xlfn.FORMULATEXT('XL-Test'!H58))</f>
        <v>37</v>
      </c>
      <c r="G42">
        <f ca="1">LEN(_xlfn.FORMULATEXT('XL-Test'!J58))</f>
        <v>34</v>
      </c>
      <c r="H42">
        <f ca="1">LEN(_xlfn.FORMULATEXT('XL-Test'!K58))</f>
        <v>8</v>
      </c>
    </row>
    <row r="43" spans="1:10">
      <c r="A43">
        <v>16</v>
      </c>
      <c r="B43">
        <v>7</v>
      </c>
      <c r="C43">
        <f ca="1">LEN(_xlfn.FORMULATEXT('XL-Test'!E59))</f>
        <v>70</v>
      </c>
      <c r="D43">
        <f ca="1">LEN(_xlfn.FORMULATEXT('XL-Test'!F59))</f>
        <v>40</v>
      </c>
      <c r="E43">
        <f ca="1">LEN(_xlfn.FORMULATEXT('XL-Test'!G59))</f>
        <v>37</v>
      </c>
      <c r="F43">
        <f ca="1">LEN(_xlfn.FORMULATEXT('XL-Test'!H59))</f>
        <v>37</v>
      </c>
      <c r="G43">
        <f ca="1">LEN(_xlfn.FORMULATEXT('XL-Test'!J59))</f>
        <v>34</v>
      </c>
      <c r="H43">
        <f ca="1">LEN(_xlfn.FORMULATEXT('XL-Test'!K59))</f>
        <v>8</v>
      </c>
    </row>
    <row r="44" spans="1:10">
      <c r="A44">
        <v>17</v>
      </c>
      <c r="B44">
        <v>8</v>
      </c>
      <c r="C44">
        <f ca="1">LEN(_xlfn.FORMULATEXT('XL-Test'!E60))</f>
        <v>70</v>
      </c>
      <c r="D44">
        <f ca="1">LEN(_xlfn.FORMULATEXT('XL-Test'!F60))</f>
        <v>40</v>
      </c>
      <c r="E44">
        <f ca="1">LEN(_xlfn.FORMULATEXT('XL-Test'!G60))</f>
        <v>37</v>
      </c>
      <c r="F44">
        <f ca="1">LEN(_xlfn.FORMULATEXT('XL-Test'!H60))</f>
        <v>37</v>
      </c>
      <c r="G44">
        <f ca="1">LEN(_xlfn.FORMULATEXT('XL-Test'!J60))</f>
        <v>34</v>
      </c>
      <c r="H44">
        <f ca="1">LEN(_xlfn.FORMULATEXT('XL-Test'!K60))</f>
        <v>8</v>
      </c>
    </row>
    <row r="45" spans="1:10">
      <c r="A45">
        <v>18</v>
      </c>
      <c r="B45">
        <v>9</v>
      </c>
      <c r="C45">
        <f ca="1">LEN(_xlfn.FORMULATEXT('XL-Test'!E61))</f>
        <v>70</v>
      </c>
      <c r="D45">
        <f ca="1">LEN(_xlfn.FORMULATEXT('XL-Test'!F61))</f>
        <v>40</v>
      </c>
      <c r="E45">
        <f ca="1">LEN(_xlfn.FORMULATEXT('XL-Test'!G61))</f>
        <v>37</v>
      </c>
      <c r="F45">
        <f ca="1">LEN(_xlfn.FORMULATEXT('XL-Test'!H61))</f>
        <v>37</v>
      </c>
      <c r="G45">
        <f ca="1">LEN(_xlfn.FORMULATEXT('XL-Test'!J61))</f>
        <v>34</v>
      </c>
      <c r="H45">
        <f ca="1">LEN(_xlfn.FORMULATEXT('XL-Test'!K61))</f>
        <v>8</v>
      </c>
    </row>
    <row r="46" spans="1:10">
      <c r="A46">
        <v>19</v>
      </c>
      <c r="B46">
        <v>10</v>
      </c>
      <c r="C46">
        <f ca="1">LEN(_xlfn.FORMULATEXT('XL-Test'!E62))</f>
        <v>70</v>
      </c>
      <c r="D46">
        <f ca="1">LEN(_xlfn.FORMULATEXT('XL-Test'!F62))</f>
        <v>40</v>
      </c>
      <c r="E46">
        <f ca="1">LEN(_xlfn.FORMULATEXT('XL-Test'!G62))</f>
        <v>37</v>
      </c>
      <c r="F46">
        <f ca="1">LEN(_xlfn.FORMULATEXT('XL-Test'!H62))</f>
        <v>37</v>
      </c>
      <c r="G46">
        <f ca="1">LEN(_xlfn.FORMULATEXT('XL-Test'!J62))</f>
        <v>34</v>
      </c>
      <c r="H46">
        <f ca="1">LEN(_xlfn.FORMULATEXT('XL-Test'!K62))</f>
        <v>8</v>
      </c>
    </row>
    <row r="48" spans="1:10">
      <c r="C48">
        <f ca="1">AVERAGE(C37:C46)</f>
        <v>70</v>
      </c>
      <c r="D48">
        <f t="shared" ref="D48:H48" ca="1" si="11">AVERAGE(D37:D46)</f>
        <v>40</v>
      </c>
      <c r="E48">
        <f t="shared" ca="1" si="11"/>
        <v>37</v>
      </c>
      <c r="F48">
        <f t="shared" ca="1" si="11"/>
        <v>37</v>
      </c>
      <c r="G48">
        <f t="shared" ca="1" si="11"/>
        <v>34</v>
      </c>
      <c r="H48">
        <f t="shared" ca="1" si="11"/>
        <v>8</v>
      </c>
    </row>
    <row r="50" spans="2:9">
      <c r="C50" t="b">
        <f ca="1">IFERROR(C48=C37,FALSE)</f>
        <v>1</v>
      </c>
      <c r="D50" t="b">
        <f t="shared" ref="D50:H50" ca="1" si="12">IFERROR(D48=D37,FALSE)</f>
        <v>1</v>
      </c>
      <c r="E50" t="b">
        <f t="shared" ca="1" si="12"/>
        <v>1</v>
      </c>
      <c r="F50" t="b">
        <f t="shared" ca="1" si="12"/>
        <v>1</v>
      </c>
      <c r="G50" t="b">
        <f t="shared" ca="1" si="12"/>
        <v>1</v>
      </c>
      <c r="H50" t="b">
        <f t="shared" ca="1" si="12"/>
        <v>1</v>
      </c>
      <c r="I50" t="b">
        <v>1</v>
      </c>
    </row>
    <row r="51" spans="2:9">
      <c r="B51" t="s">
        <v>94</v>
      </c>
      <c r="C51" t="b">
        <f ca="1">AND(C37&gt;0,C41=0,C6&gt;0)</f>
        <v>0</v>
      </c>
      <c r="D51" t="b">
        <f t="shared" ref="D51:H51" ca="1" si="13">AND(D37&gt;0,D41=0,D6&gt;0)</f>
        <v>0</v>
      </c>
      <c r="E51" t="b">
        <f t="shared" ca="1" si="13"/>
        <v>0</v>
      </c>
      <c r="F51" t="b">
        <f t="shared" ca="1" si="13"/>
        <v>0</v>
      </c>
      <c r="G51" t="b">
        <f t="shared" ca="1" si="13"/>
        <v>0</v>
      </c>
      <c r="H51" t="b">
        <f t="shared" ca="1" si="13"/>
        <v>0</v>
      </c>
    </row>
    <row r="53" spans="2:9">
      <c r="C53" t="b">
        <f ca="1">OR(C50:C51)</f>
        <v>1</v>
      </c>
      <c r="D53" t="b">
        <f t="shared" ref="D53:H53" ca="1" si="14">OR(D50:D51)</f>
        <v>1</v>
      </c>
      <c r="E53" t="b">
        <f t="shared" ca="1" si="14"/>
        <v>1</v>
      </c>
      <c r="F53" t="b">
        <f t="shared" ca="1" si="14"/>
        <v>1</v>
      </c>
      <c r="G53" t="b">
        <f t="shared" ca="1" si="14"/>
        <v>1</v>
      </c>
      <c r="H53" t="b">
        <f t="shared" ca="1" si="14"/>
        <v>1</v>
      </c>
      <c r="I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XL-Test</vt:lpstr>
      <vt:lpstr>About</vt:lpstr>
      <vt:lpstr>DF!darisini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2025-05-22T15:29:57Z</dcterms:created>
  <dcterms:modified xsi:type="dcterms:W3CDTF">2026-02-21T04:42:06Z</dcterms:modified>
</cp:coreProperties>
</file>