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eh\OneDrive - Humber College\SUMMER 2022 - 2023\PORTFOLIO\Upload github\"/>
    </mc:Choice>
  </mc:AlternateContent>
  <xr:revisionPtr revIDLastSave="0" documentId="13_ncr:1_{9AE6859B-914B-4C1A-8AE5-996D0504390E}" xr6:coauthVersionLast="47" xr6:coauthVersionMax="47" xr10:uidLastSave="{00000000-0000-0000-0000-000000000000}"/>
  <bookViews>
    <workbookView xWindow="-28920" yWindow="-120" windowWidth="29040" windowHeight="15840" xr2:uid="{69029D15-89C3-4A6C-BA16-D934FF7FB241}"/>
  </bookViews>
  <sheets>
    <sheet name="Toc" sheetId="3" r:id="rId1"/>
    <sheet name="Original Data" sheetId="1" r:id="rId2"/>
    <sheet name="Forecasting Model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H44" i="2"/>
  <c r="G44" i="2"/>
  <c r="F44" i="2"/>
  <c r="E44" i="2"/>
  <c r="D44" i="2"/>
  <c r="H43" i="2"/>
  <c r="G43" i="2"/>
  <c r="F43" i="2"/>
  <c r="E43" i="2"/>
  <c r="D43" i="2"/>
  <c r="H42" i="2"/>
  <c r="G42" i="2"/>
  <c r="F42" i="2"/>
  <c r="F18" i="2" s="1"/>
  <c r="E42" i="2"/>
  <c r="E18" i="2" s="1"/>
  <c r="D42" i="2"/>
  <c r="D18" i="2" s="1"/>
  <c r="H41" i="2"/>
  <c r="H17" i="2" s="1"/>
  <c r="G41" i="2"/>
  <c r="G17" i="2" s="1"/>
  <c r="F41" i="2"/>
  <c r="F17" i="2" s="1"/>
  <c r="E41" i="2"/>
  <c r="E17" i="2" s="1"/>
  <c r="D41" i="2"/>
  <c r="D17" i="2" s="1"/>
  <c r="H40" i="2"/>
  <c r="G40" i="2"/>
  <c r="G16" i="2" s="1"/>
  <c r="F40" i="2"/>
  <c r="F16" i="2" s="1"/>
  <c r="E40" i="2"/>
  <c r="E16" i="2" s="1"/>
  <c r="D40" i="2"/>
  <c r="D16" i="2" s="1"/>
  <c r="H39" i="2"/>
  <c r="H15" i="2" s="1"/>
  <c r="G39" i="2"/>
  <c r="G15" i="2" s="1"/>
  <c r="F39" i="2"/>
  <c r="F15" i="2" s="1"/>
  <c r="E39" i="2"/>
  <c r="E15" i="2" s="1"/>
  <c r="D39" i="2"/>
  <c r="D15" i="2" s="1"/>
  <c r="H36" i="2"/>
  <c r="G36" i="2"/>
  <c r="F36" i="2"/>
  <c r="E36" i="2"/>
  <c r="D36" i="2"/>
  <c r="H35" i="2"/>
  <c r="G35" i="2"/>
  <c r="F35" i="2"/>
  <c r="E35" i="2"/>
  <c r="D35" i="2"/>
  <c r="H32" i="2"/>
  <c r="G32" i="2"/>
  <c r="F32" i="2"/>
  <c r="E32" i="2"/>
  <c r="D32" i="2"/>
  <c r="H31" i="2"/>
  <c r="G31" i="2"/>
  <c r="F31" i="2"/>
  <c r="E31" i="2"/>
  <c r="D31" i="2"/>
  <c r="H30" i="2"/>
  <c r="G30" i="2"/>
  <c r="F30" i="2"/>
  <c r="F8" i="2" s="1"/>
  <c r="E30" i="2"/>
  <c r="E8" i="2" s="1"/>
  <c r="H18" i="2"/>
  <c r="G18" i="2"/>
  <c r="D30" i="2"/>
  <c r="E68" i="2"/>
  <c r="F68" i="2" s="1"/>
  <c r="G68" i="2" s="1"/>
  <c r="H68" i="2" s="1"/>
  <c r="F49" i="2"/>
  <c r="G49" i="2" s="1"/>
  <c r="H49" i="2" s="1"/>
  <c r="E49" i="2"/>
  <c r="H16" i="2"/>
  <c r="G7" i="2" l="1"/>
  <c r="E7" i="2"/>
  <c r="H5" i="2"/>
  <c r="H7" i="2"/>
  <c r="H8" i="2"/>
  <c r="E9" i="2"/>
  <c r="F7" i="2"/>
  <c r="F9" i="2" s="1"/>
  <c r="D8" i="2"/>
  <c r="F19" i="2"/>
  <c r="G19" i="2"/>
  <c r="E19" i="2"/>
  <c r="D19" i="2"/>
  <c r="G8" i="2"/>
  <c r="G9" i="2" s="1"/>
  <c r="H19" i="2"/>
  <c r="D7" i="2"/>
  <c r="E5" i="2"/>
  <c r="G5" i="2"/>
  <c r="F5" i="2"/>
  <c r="E2" i="2"/>
  <c r="F2" i="2" s="1"/>
  <c r="G2" i="2" s="1"/>
  <c r="H2" i="2" s="1"/>
  <c r="E2" i="1"/>
  <c r="F2" i="1" s="1"/>
  <c r="G2" i="1" s="1"/>
  <c r="H2" i="1" s="1"/>
  <c r="H9" i="2" l="1"/>
  <c r="H11" i="2" s="1"/>
  <c r="H12" i="2" s="1"/>
  <c r="H21" i="2"/>
  <c r="H24" i="2" s="1"/>
  <c r="H25" i="2" s="1"/>
  <c r="F11" i="2"/>
  <c r="F12" i="2" s="1"/>
  <c r="D9" i="2"/>
  <c r="D11" i="2" s="1"/>
  <c r="D12" i="2" s="1"/>
  <c r="G21" i="2"/>
  <c r="G24" i="2" s="1"/>
  <c r="G25" i="2" s="1"/>
  <c r="F21" i="2"/>
  <c r="G11" i="2"/>
  <c r="G12" i="2" s="1"/>
  <c r="E21" i="2"/>
  <c r="E11" i="2"/>
  <c r="E12" i="2" s="1"/>
  <c r="H22" i="2" l="1"/>
  <c r="D21" i="2"/>
  <c r="D22" i="2" s="1"/>
  <c r="G22" i="2"/>
  <c r="E24" i="2"/>
  <c r="E25" i="2" s="1"/>
  <c r="E22" i="2"/>
  <c r="F22" i="2"/>
  <c r="F24" i="2"/>
  <c r="F25" i="2" s="1"/>
  <c r="D24" i="2" l="1"/>
  <c r="D25" i="2" s="1"/>
</calcChain>
</file>

<file path=xl/sharedStrings.xml><?xml version="1.0" encoding="utf-8"?>
<sst xmlns="http://schemas.openxmlformats.org/spreadsheetml/2006/main" count="192" uniqueCount="52">
  <si>
    <t>Figures in USD</t>
  </si>
  <si>
    <t>Unit</t>
  </si>
  <si>
    <t>Year 1</t>
  </si>
  <si>
    <t>Year 2</t>
  </si>
  <si>
    <t>Year 3</t>
  </si>
  <si>
    <t>Year 4</t>
  </si>
  <si>
    <t>Year 5</t>
  </si>
  <si>
    <t>Income Statement</t>
  </si>
  <si>
    <t>Revenue</t>
  </si>
  <si>
    <t>$</t>
  </si>
  <si>
    <t>Cost of Goods Sold</t>
  </si>
  <si>
    <t>Manufacturing</t>
  </si>
  <si>
    <t>Order Fulfillment</t>
  </si>
  <si>
    <t>Total COGS</t>
  </si>
  <si>
    <t>Gross Profit</t>
  </si>
  <si>
    <t>Gross Profit Margin</t>
  </si>
  <si>
    <t>%</t>
  </si>
  <si>
    <t>Operating Expenses</t>
  </si>
  <si>
    <t>Warehouse Rent</t>
  </si>
  <si>
    <t>Salaries &amp; Payroll</t>
  </si>
  <si>
    <t>Marketing</t>
  </si>
  <si>
    <t>Other</t>
  </si>
  <si>
    <t>Total Operating Expenses</t>
  </si>
  <si>
    <t>Operating Profit</t>
  </si>
  <si>
    <t>Operating Profit Margin</t>
  </si>
  <si>
    <t>Tax</t>
  </si>
  <si>
    <t>Profit / (Loss)</t>
  </si>
  <si>
    <t>Assumptions</t>
  </si>
  <si>
    <t>Number of Orders</t>
  </si>
  <si>
    <t>#</t>
  </si>
  <si>
    <t>Order Growth Rate</t>
  </si>
  <si>
    <t>Average Order Value</t>
  </si>
  <si>
    <t>Cost of Goods Sold (per order)</t>
  </si>
  <si>
    <t>Corporate Tax Rate</t>
  </si>
  <si>
    <t>Live Case</t>
  </si>
  <si>
    <t>Scenario 1</t>
  </si>
  <si>
    <t>Scenario 2</t>
  </si>
  <si>
    <t>Scenario</t>
  </si>
  <si>
    <t>TABLE OF CONTENT</t>
  </si>
  <si>
    <t>Worksheet</t>
  </si>
  <si>
    <t>Link</t>
  </si>
  <si>
    <t>Remarks</t>
  </si>
  <si>
    <t xml:space="preserve">Original data </t>
  </si>
  <si>
    <t>Original Data</t>
  </si>
  <si>
    <t>Program Descriptions:</t>
  </si>
  <si>
    <t>Build a dynamic financial model for a fictitious e-commerce business.</t>
  </si>
  <si>
    <r>
      <rPr>
        <sz val="11"/>
        <color rgb="FF0432FF"/>
        <rFont val="Calibri"/>
        <family val="2"/>
        <scheme val="minor"/>
      </rPr>
      <t>blue,</t>
    </r>
    <r>
      <rPr>
        <sz val="11"/>
        <color theme="1"/>
        <rFont val="Calibri"/>
        <family val="2"/>
        <scheme val="minor"/>
      </rPr>
      <t xml:space="preserve"> black</t>
    </r>
  </si>
  <si>
    <t>Hard-coded cells:</t>
  </si>
  <si>
    <t>Dynamic cells:</t>
  </si>
  <si>
    <t>brown</t>
  </si>
  <si>
    <t>Forecasting Model</t>
  </si>
  <si>
    <r>
      <t xml:space="preserve">Functions and Features used: </t>
    </r>
    <r>
      <rPr>
        <sz val="11"/>
        <color theme="1"/>
        <rFont val="Calibri"/>
        <family val="2"/>
        <scheme val="minor"/>
      </rPr>
      <t>IF, IFERROR, CHOOSE, Data Validation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</si>
</sst>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89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" fontId="3" fillId="2" borderId="0" xfId="1" applyNumberFormat="1" applyFont="1" applyFill="1" applyAlignment="1">
      <alignment horizontal="center"/>
    </xf>
    <xf numFmtId="0" fontId="1" fillId="0" borderId="0" xfId="0" applyFont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17" fontId="4" fillId="4" borderId="0" xfId="0" applyNumberFormat="1" applyFont="1" applyFill="1" applyAlignment="1">
      <alignment horizontal="center"/>
    </xf>
    <xf numFmtId="17" fontId="4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left" inden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/>
    <xf numFmtId="0" fontId="5" fillId="0" borderId="0" xfId="0" applyFont="1"/>
    <xf numFmtId="9" fontId="5" fillId="0" borderId="0" xfId="2" applyFont="1"/>
    <xf numFmtId="0" fontId="6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center"/>
    </xf>
    <xf numFmtId="164" fontId="2" fillId="6" borderId="2" xfId="0" applyNumberFormat="1" applyFont="1" applyFill="1" applyBorder="1"/>
    <xf numFmtId="0" fontId="2" fillId="7" borderId="0" xfId="0" applyFont="1" applyFill="1"/>
    <xf numFmtId="0" fontId="2" fillId="7" borderId="0" xfId="0" applyFont="1" applyFill="1" applyAlignment="1">
      <alignment horizontal="center"/>
    </xf>
    <xf numFmtId="164" fontId="7" fillId="0" borderId="0" xfId="0" applyNumberFormat="1" applyFont="1"/>
    <xf numFmtId="9" fontId="7" fillId="0" borderId="0" xfId="2" applyFont="1"/>
    <xf numFmtId="165" fontId="7" fillId="0" borderId="0" xfId="0" applyNumberFormat="1" applyFont="1"/>
    <xf numFmtId="0" fontId="1" fillId="0" borderId="0" xfId="0" applyFont="1" applyAlignment="1">
      <alignment horizontal="left"/>
    </xf>
    <xf numFmtId="9" fontId="8" fillId="0" borderId="0" xfId="0" applyNumberFormat="1" applyFont="1"/>
    <xf numFmtId="0" fontId="9" fillId="5" borderId="0" xfId="0" applyFont="1" applyFill="1"/>
    <xf numFmtId="0" fontId="9" fillId="7" borderId="0" xfId="0" applyFont="1" applyFill="1"/>
    <xf numFmtId="164" fontId="10" fillId="0" borderId="0" xfId="0" applyNumberFormat="1" applyFont="1"/>
    <xf numFmtId="164" fontId="11" fillId="0" borderId="0" xfId="0" applyNumberFormat="1" applyFont="1"/>
    <xf numFmtId="9" fontId="7" fillId="0" borderId="0" xfId="0" applyNumberFormat="1" applyFont="1"/>
    <xf numFmtId="0" fontId="9" fillId="0" borderId="0" xfId="0" applyFont="1"/>
    <xf numFmtId="0" fontId="9" fillId="6" borderId="3" xfId="0" applyFont="1" applyFill="1" applyBorder="1"/>
    <xf numFmtId="0" fontId="12" fillId="0" borderId="0" xfId="0" applyFont="1"/>
    <xf numFmtId="164" fontId="13" fillId="0" borderId="0" xfId="0" applyNumberFormat="1" applyFont="1" applyAlignment="1">
      <alignment horizontal="left"/>
    </xf>
    <xf numFmtId="0" fontId="14" fillId="0" borderId="0" xfId="0" applyFont="1"/>
    <xf numFmtId="0" fontId="13" fillId="0" borderId="0" xfId="0" applyFont="1"/>
    <xf numFmtId="166" fontId="7" fillId="0" borderId="0" xfId="0" applyNumberFormat="1" applyFont="1"/>
    <xf numFmtId="164" fontId="15" fillId="0" borderId="1" xfId="0" applyNumberFormat="1" applyFont="1" applyBorder="1"/>
    <xf numFmtId="164" fontId="15" fillId="0" borderId="2" xfId="0" applyNumberFormat="1" applyFont="1" applyBorder="1"/>
    <xf numFmtId="0" fontId="11" fillId="0" borderId="0" xfId="0" applyFont="1"/>
    <xf numFmtId="0" fontId="15" fillId="7" borderId="0" xfId="0" applyFont="1" applyFill="1"/>
    <xf numFmtId="9" fontId="11" fillId="0" borderId="0" xfId="0" applyNumberFormat="1" applyFont="1"/>
    <xf numFmtId="165" fontId="11" fillId="0" borderId="0" xfId="0" applyNumberFormat="1" applyFont="1"/>
    <xf numFmtId="166" fontId="11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 applyAlignment="1">
      <alignment horizontal="center"/>
    </xf>
    <xf numFmtId="1" fontId="3" fillId="2" borderId="5" xfId="1" applyNumberFormat="1" applyFont="1" applyFill="1" applyBorder="1" applyAlignment="1">
      <alignment horizontal="center"/>
    </xf>
    <xf numFmtId="1" fontId="3" fillId="2" borderId="6" xfId="1" applyNumberFormat="1" applyFont="1" applyFill="1" applyBorder="1" applyAlignment="1">
      <alignment horizontal="center"/>
    </xf>
    <xf numFmtId="0" fontId="4" fillId="3" borderId="7" xfId="0" applyFont="1" applyFill="1" applyBorder="1"/>
    <xf numFmtId="17" fontId="4" fillId="3" borderId="8" xfId="0" applyNumberFormat="1" applyFont="1" applyFill="1" applyBorder="1" applyAlignment="1">
      <alignment horizontal="center"/>
    </xf>
    <xf numFmtId="0" fontId="9" fillId="5" borderId="7" xfId="0" applyFont="1" applyFill="1" applyBorder="1"/>
    <xf numFmtId="0" fontId="2" fillId="5" borderId="8" xfId="0" applyFont="1" applyFill="1" applyBorder="1"/>
    <xf numFmtId="0" fontId="2" fillId="0" borderId="7" xfId="0" applyFont="1" applyBorder="1"/>
    <xf numFmtId="164" fontId="15" fillId="0" borderId="0" xfId="0" applyNumberFormat="1" applyFont="1"/>
    <xf numFmtId="164" fontId="15" fillId="0" borderId="8" xfId="0" applyNumberFormat="1" applyFont="1" applyBorder="1"/>
    <xf numFmtId="164" fontId="11" fillId="0" borderId="8" xfId="0" applyNumberFormat="1" applyFont="1" applyBorder="1"/>
    <xf numFmtId="0" fontId="1" fillId="0" borderId="7" xfId="0" applyFont="1" applyBorder="1" applyAlignment="1">
      <alignment horizontal="left" indent="1"/>
    </xf>
    <xf numFmtId="0" fontId="2" fillId="0" borderId="9" xfId="0" applyFont="1" applyBorder="1"/>
    <xf numFmtId="164" fontId="15" fillId="0" borderId="10" xfId="0" applyNumberFormat="1" applyFont="1" applyBorder="1"/>
    <xf numFmtId="0" fontId="2" fillId="0" borderId="11" xfId="0" applyFont="1" applyBorder="1"/>
    <xf numFmtId="164" fontId="15" fillId="0" borderId="12" xfId="0" applyNumberFormat="1" applyFont="1" applyBorder="1"/>
    <xf numFmtId="0" fontId="5" fillId="0" borderId="7" xfId="0" applyFont="1" applyBorder="1"/>
    <xf numFmtId="9" fontId="16" fillId="0" borderId="0" xfId="2" applyFont="1" applyBorder="1"/>
    <xf numFmtId="9" fontId="16" fillId="0" borderId="8" xfId="2" applyFont="1" applyBorder="1"/>
    <xf numFmtId="0" fontId="1" fillId="0" borderId="7" xfId="0" applyFont="1" applyBorder="1"/>
    <xf numFmtId="0" fontId="11" fillId="0" borderId="8" xfId="0" applyFont="1" applyBorder="1"/>
    <xf numFmtId="164" fontId="11" fillId="0" borderId="0" xfId="0" applyNumberFormat="1" applyFont="1" applyAlignment="1">
      <alignment horizontal="right"/>
    </xf>
    <xf numFmtId="164" fontId="11" fillId="0" borderId="8" xfId="0" applyNumberFormat="1" applyFont="1" applyBorder="1" applyAlignment="1">
      <alignment horizontal="right"/>
    </xf>
    <xf numFmtId="0" fontId="2" fillId="6" borderId="13" xfId="0" applyFont="1" applyFill="1" applyBorder="1"/>
    <xf numFmtId="0" fontId="2" fillId="6" borderId="14" xfId="0" applyFont="1" applyFill="1" applyBorder="1" applyAlignment="1">
      <alignment horizontal="center"/>
    </xf>
    <xf numFmtId="164" fontId="15" fillId="6" borderId="14" xfId="0" applyNumberFormat="1" applyFont="1" applyFill="1" applyBorder="1"/>
    <xf numFmtId="164" fontId="15" fillId="6" borderId="15" xfId="0" applyNumberFormat="1" applyFont="1" applyFill="1" applyBorder="1"/>
    <xf numFmtId="0" fontId="17" fillId="0" borderId="0" xfId="3"/>
    <xf numFmtId="0" fontId="0" fillId="8" borderId="0" xfId="0" applyFill="1"/>
    <xf numFmtId="0" fontId="18" fillId="8" borderId="0" xfId="0" applyFont="1" applyFill="1"/>
    <xf numFmtId="0" fontId="11" fillId="8" borderId="0" xfId="0" applyFont="1" applyFill="1"/>
    <xf numFmtId="0" fontId="2" fillId="8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432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AC92BE-E16C-4057-9788-F385BB4EA4B7}" name="Table4" displayName="Table4" ref="E4:G6" totalsRowShown="0">
  <autoFilter ref="E4:G6" xr:uid="{9AAC92BE-E16C-4057-9788-F385BB4EA4B7}"/>
  <tableColumns count="3">
    <tableColumn id="1" xr3:uid="{D972CCE9-5076-478A-8340-C11A59F20F41}" name="Worksheet"/>
    <tableColumn id="2" xr3:uid="{95368CD1-F964-4349-BC90-AE54ED993465}" name="Link"/>
    <tableColumn id="3" xr3:uid="{2D869C39-9B7C-45AD-BF2E-1F85F19BEE7E}" name="Remark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0DD9-D925-4F7E-A8A9-5E1A9CCF20C1}">
  <dimension ref="A3:G14"/>
  <sheetViews>
    <sheetView tabSelected="1" zoomScale="115" zoomScaleNormal="115" workbookViewId="0">
      <selection activeCell="H27" sqref="H27"/>
    </sheetView>
  </sheetViews>
  <sheetFormatPr defaultRowHeight="14.5" x14ac:dyDescent="0.35"/>
  <cols>
    <col min="1" max="4" width="8.7265625" style="85"/>
    <col min="5" max="6" width="16.453125" style="85" bestFit="1" customWidth="1"/>
    <col min="7" max="7" width="10.453125" style="85" customWidth="1"/>
    <col min="8" max="16384" width="8.7265625" style="85"/>
  </cols>
  <sheetData>
    <row r="3" spans="1:7" ht="23.5" x14ac:dyDescent="0.55000000000000004">
      <c r="A3" s="86" t="s">
        <v>38</v>
      </c>
    </row>
    <row r="4" spans="1:7" x14ac:dyDescent="0.35">
      <c r="E4" t="s">
        <v>39</v>
      </c>
      <c r="F4" t="s">
        <v>40</v>
      </c>
      <c r="G4" t="s">
        <v>41</v>
      </c>
    </row>
    <row r="5" spans="1:7" x14ac:dyDescent="0.35">
      <c r="E5" t="s">
        <v>42</v>
      </c>
      <c r="F5" s="84" t="s">
        <v>43</v>
      </c>
      <c r="G5"/>
    </row>
    <row r="6" spans="1:7" x14ac:dyDescent="0.35">
      <c r="E6" t="s">
        <v>50</v>
      </c>
      <c r="F6" s="84" t="s">
        <v>50</v>
      </c>
      <c r="G6"/>
    </row>
    <row r="9" spans="1:7" ht="23.5" x14ac:dyDescent="0.55000000000000004">
      <c r="A9" s="86" t="s">
        <v>44</v>
      </c>
    </row>
    <row r="10" spans="1:7" x14ac:dyDescent="0.35">
      <c r="E10" s="88" t="s">
        <v>45</v>
      </c>
    </row>
    <row r="11" spans="1:7" x14ac:dyDescent="0.35">
      <c r="E11" s="85" t="s">
        <v>47</v>
      </c>
      <c r="F11" s="85" t="s">
        <v>46</v>
      </c>
    </row>
    <row r="12" spans="1:7" x14ac:dyDescent="0.35">
      <c r="E12" s="85" t="s">
        <v>48</v>
      </c>
      <c r="F12" s="87" t="s">
        <v>49</v>
      </c>
    </row>
    <row r="14" spans="1:7" x14ac:dyDescent="0.35">
      <c r="E14" s="88" t="s">
        <v>51</v>
      </c>
    </row>
  </sheetData>
  <hyperlinks>
    <hyperlink ref="F5" location="'Original Data'!A1" display="Original Data" xr:uid="{2A19EF72-9D45-42E1-B29C-ED067FBD2FB6}"/>
    <hyperlink ref="F6" location="'Forecasting Model'!A1" display="Forecasting Model" xr:uid="{0DBC8A95-A931-433D-ACD2-57134BEE81AF}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B8CD-1DF5-46E4-A2A6-77652B6A9D6E}">
  <dimension ref="B2:H44"/>
  <sheetViews>
    <sheetView workbookViewId="0"/>
  </sheetViews>
  <sheetFormatPr defaultColWidth="11.81640625" defaultRowHeight="14.5" x14ac:dyDescent="0.35"/>
  <cols>
    <col min="1" max="1" width="4.90625" style="4" customWidth="1"/>
    <col min="2" max="2" width="24" style="4" customWidth="1"/>
    <col min="3" max="3" width="4.54296875" style="14" customWidth="1"/>
    <col min="4" max="8" width="9.6328125" style="4" customWidth="1"/>
    <col min="9" max="16384" width="11.81640625" style="4"/>
  </cols>
  <sheetData>
    <row r="2" spans="2:8" x14ac:dyDescent="0.35">
      <c r="B2" s="1"/>
      <c r="C2" s="2"/>
      <c r="D2" s="3">
        <v>2023</v>
      </c>
      <c r="E2" s="3">
        <f>D2+1</f>
        <v>2024</v>
      </c>
      <c r="F2" s="3">
        <f t="shared" ref="F2:H2" si="0">E2+1</f>
        <v>2025</v>
      </c>
      <c r="G2" s="3">
        <f t="shared" si="0"/>
        <v>2026</v>
      </c>
      <c r="H2" s="3">
        <f t="shared" si="0"/>
        <v>2027</v>
      </c>
    </row>
    <row r="3" spans="2:8" x14ac:dyDescent="0.35">
      <c r="B3" s="5" t="s">
        <v>0</v>
      </c>
      <c r="C3" s="6" t="s">
        <v>1</v>
      </c>
      <c r="D3" s="7" t="s">
        <v>2</v>
      </c>
      <c r="E3" s="8" t="s">
        <v>3</v>
      </c>
      <c r="F3" s="8" t="s">
        <v>4</v>
      </c>
      <c r="G3" s="8" t="s">
        <v>5</v>
      </c>
      <c r="H3" s="8" t="s">
        <v>6</v>
      </c>
    </row>
    <row r="4" spans="2:8" x14ac:dyDescent="0.35">
      <c r="B4" s="37" t="s">
        <v>7</v>
      </c>
      <c r="C4" s="10"/>
      <c r="D4" s="9"/>
      <c r="E4" s="9"/>
      <c r="F4" s="9"/>
      <c r="G4" s="9"/>
      <c r="H4" s="9"/>
    </row>
    <row r="5" spans="2:8" x14ac:dyDescent="0.35">
      <c r="B5" s="11" t="s">
        <v>8</v>
      </c>
      <c r="C5" s="12" t="s">
        <v>9</v>
      </c>
      <c r="D5" s="13"/>
      <c r="E5" s="13"/>
      <c r="F5" s="13"/>
      <c r="G5" s="13"/>
      <c r="H5" s="13"/>
    </row>
    <row r="6" spans="2:8" x14ac:dyDescent="0.35">
      <c r="B6" s="11" t="s">
        <v>10</v>
      </c>
      <c r="D6" s="15"/>
      <c r="E6" s="15"/>
      <c r="F6" s="15"/>
      <c r="G6" s="15"/>
      <c r="H6" s="15"/>
    </row>
    <row r="7" spans="2:8" x14ac:dyDescent="0.35">
      <c r="B7" s="16" t="s">
        <v>11</v>
      </c>
      <c r="C7" s="14" t="s">
        <v>9</v>
      </c>
      <c r="D7" s="15"/>
      <c r="E7" s="15"/>
      <c r="F7" s="15"/>
      <c r="G7" s="15"/>
      <c r="H7" s="15"/>
    </row>
    <row r="8" spans="2:8" x14ac:dyDescent="0.35">
      <c r="B8" s="16" t="s">
        <v>12</v>
      </c>
      <c r="C8" s="14" t="s">
        <v>9</v>
      </c>
      <c r="D8" s="15"/>
      <c r="E8" s="15"/>
      <c r="F8" s="15"/>
      <c r="G8" s="15"/>
      <c r="H8" s="15"/>
    </row>
    <row r="9" spans="2:8" x14ac:dyDescent="0.35">
      <c r="B9" s="17" t="s">
        <v>13</v>
      </c>
      <c r="C9" s="18" t="s">
        <v>9</v>
      </c>
      <c r="D9" s="19"/>
      <c r="E9" s="19"/>
      <c r="F9" s="19"/>
      <c r="G9" s="19"/>
      <c r="H9" s="19"/>
    </row>
    <row r="10" spans="2:8" x14ac:dyDescent="0.35">
      <c r="B10" s="16"/>
      <c r="D10" s="15"/>
      <c r="E10" s="15"/>
      <c r="F10" s="15"/>
      <c r="G10" s="15"/>
      <c r="H10" s="15"/>
    </row>
    <row r="11" spans="2:8" x14ac:dyDescent="0.35">
      <c r="B11" s="20" t="s">
        <v>14</v>
      </c>
      <c r="C11" s="21" t="s">
        <v>9</v>
      </c>
      <c r="D11" s="22"/>
      <c r="E11" s="22"/>
      <c r="F11" s="22"/>
      <c r="G11" s="22"/>
      <c r="H11" s="22"/>
    </row>
    <row r="12" spans="2:8" x14ac:dyDescent="0.35">
      <c r="B12" s="23" t="s">
        <v>15</v>
      </c>
      <c r="C12" s="14" t="s">
        <v>16</v>
      </c>
      <c r="D12" s="24"/>
      <c r="E12" s="24"/>
      <c r="F12" s="24"/>
      <c r="G12" s="24"/>
      <c r="H12" s="24"/>
    </row>
    <row r="14" spans="2:8" x14ac:dyDescent="0.35">
      <c r="B14" s="11" t="s">
        <v>17</v>
      </c>
      <c r="C14" s="12"/>
    </row>
    <row r="15" spans="2:8" x14ac:dyDescent="0.35">
      <c r="B15" s="16" t="s">
        <v>18</v>
      </c>
      <c r="C15" s="25" t="s">
        <v>9</v>
      </c>
      <c r="D15" s="15"/>
      <c r="E15" s="15"/>
      <c r="F15" s="15"/>
      <c r="G15" s="15"/>
      <c r="H15" s="15"/>
    </row>
    <row r="16" spans="2:8" x14ac:dyDescent="0.35">
      <c r="B16" s="16" t="s">
        <v>19</v>
      </c>
      <c r="C16" s="25" t="s">
        <v>9</v>
      </c>
      <c r="D16" s="15"/>
      <c r="E16" s="15"/>
      <c r="F16" s="15"/>
      <c r="G16" s="15"/>
      <c r="H16" s="15"/>
    </row>
    <row r="17" spans="2:8" x14ac:dyDescent="0.35">
      <c r="B17" s="16" t="s">
        <v>20</v>
      </c>
      <c r="C17" s="14" t="s">
        <v>9</v>
      </c>
      <c r="D17" s="15"/>
      <c r="E17" s="15"/>
      <c r="F17" s="15"/>
      <c r="G17" s="15"/>
      <c r="H17" s="15"/>
    </row>
    <row r="18" spans="2:8" x14ac:dyDescent="0.35">
      <c r="B18" s="16" t="s">
        <v>21</v>
      </c>
      <c r="C18" s="14" t="s">
        <v>9</v>
      </c>
      <c r="D18" s="15"/>
      <c r="E18" s="15"/>
      <c r="F18" s="15"/>
      <c r="G18" s="15"/>
      <c r="H18" s="15"/>
    </row>
    <row r="19" spans="2:8" x14ac:dyDescent="0.35">
      <c r="B19" s="17" t="s">
        <v>22</v>
      </c>
      <c r="C19" s="18" t="s">
        <v>9</v>
      </c>
      <c r="D19" s="19"/>
      <c r="E19" s="19"/>
      <c r="F19" s="19"/>
      <c r="G19" s="19"/>
      <c r="H19" s="19"/>
    </row>
    <row r="20" spans="2:8" x14ac:dyDescent="0.35">
      <c r="B20" s="11"/>
      <c r="C20" s="12"/>
      <c r="D20" s="13"/>
      <c r="E20" s="13"/>
      <c r="F20" s="13"/>
      <c r="G20" s="13"/>
      <c r="H20" s="13"/>
    </row>
    <row r="21" spans="2:8" x14ac:dyDescent="0.35">
      <c r="B21" s="20" t="s">
        <v>23</v>
      </c>
      <c r="C21" s="21" t="s">
        <v>9</v>
      </c>
      <c r="D21" s="22"/>
      <c r="E21" s="22"/>
      <c r="F21" s="22"/>
      <c r="G21" s="22"/>
      <c r="H21" s="22"/>
    </row>
    <row r="22" spans="2:8" x14ac:dyDescent="0.35">
      <c r="B22" s="23" t="s">
        <v>24</v>
      </c>
      <c r="C22" s="14" t="s">
        <v>16</v>
      </c>
      <c r="D22" s="24"/>
      <c r="E22" s="24"/>
      <c r="F22" s="24"/>
      <c r="G22" s="24"/>
      <c r="H22" s="24"/>
    </row>
    <row r="24" spans="2:8" x14ac:dyDescent="0.35">
      <c r="B24" s="4" t="s">
        <v>25</v>
      </c>
      <c r="C24" s="14" t="s">
        <v>9</v>
      </c>
      <c r="D24" s="26"/>
      <c r="E24" s="26"/>
      <c r="F24" s="26"/>
      <c r="G24" s="26"/>
      <c r="H24" s="26"/>
    </row>
    <row r="25" spans="2:8" x14ac:dyDescent="0.35">
      <c r="B25" s="27" t="s">
        <v>26</v>
      </c>
      <c r="C25" s="28" t="s">
        <v>9</v>
      </c>
      <c r="D25" s="29"/>
      <c r="E25" s="29"/>
      <c r="F25" s="29"/>
      <c r="G25" s="29"/>
      <c r="H25" s="29"/>
    </row>
    <row r="28" spans="2:8" x14ac:dyDescent="0.35">
      <c r="B28" s="38" t="s">
        <v>27</v>
      </c>
      <c r="C28" s="31"/>
      <c r="D28" s="30"/>
      <c r="E28" s="30"/>
      <c r="F28" s="30"/>
      <c r="G28" s="30"/>
      <c r="H28" s="30"/>
    </row>
    <row r="29" spans="2:8" x14ac:dyDescent="0.35">
      <c r="B29" s="4" t="s">
        <v>8</v>
      </c>
    </row>
    <row r="30" spans="2:8" x14ac:dyDescent="0.35">
      <c r="B30" s="16" t="s">
        <v>28</v>
      </c>
      <c r="C30" s="14" t="s">
        <v>29</v>
      </c>
      <c r="D30" s="32">
        <v>3000</v>
      </c>
      <c r="E30" s="15"/>
      <c r="F30" s="15"/>
      <c r="G30" s="15"/>
      <c r="H30" s="15"/>
    </row>
    <row r="31" spans="2:8" x14ac:dyDescent="0.35">
      <c r="B31" s="16" t="s">
        <v>30</v>
      </c>
      <c r="C31" s="14" t="s">
        <v>16</v>
      </c>
      <c r="D31" s="32"/>
      <c r="E31" s="33"/>
      <c r="F31" s="33"/>
      <c r="G31" s="33"/>
      <c r="H31" s="33"/>
    </row>
    <row r="32" spans="2:8" x14ac:dyDescent="0.35">
      <c r="B32" s="16" t="s">
        <v>31</v>
      </c>
      <c r="C32" s="14" t="s">
        <v>9</v>
      </c>
      <c r="D32" s="34">
        <v>39.950000000000003</v>
      </c>
      <c r="E32" s="34"/>
      <c r="F32" s="34"/>
      <c r="G32" s="34"/>
      <c r="H32" s="34"/>
    </row>
    <row r="33" spans="2:8" x14ac:dyDescent="0.35">
      <c r="B33" s="16"/>
      <c r="D33" s="32"/>
      <c r="E33" s="32"/>
      <c r="F33" s="32"/>
      <c r="G33" s="32"/>
      <c r="H33" s="32"/>
    </row>
    <row r="34" spans="2:8" x14ac:dyDescent="0.35">
      <c r="B34" s="35" t="s">
        <v>32</v>
      </c>
      <c r="D34" s="32"/>
      <c r="E34" s="32"/>
      <c r="F34" s="32"/>
      <c r="G34" s="32"/>
      <c r="H34" s="32"/>
    </row>
    <row r="35" spans="2:8" x14ac:dyDescent="0.35">
      <c r="B35" s="16" t="s">
        <v>11</v>
      </c>
      <c r="C35" s="14" t="s">
        <v>9</v>
      </c>
      <c r="D35" s="34">
        <v>6.5</v>
      </c>
      <c r="E35" s="34"/>
      <c r="F35" s="34"/>
      <c r="G35" s="34"/>
      <c r="H35" s="34"/>
    </row>
    <row r="36" spans="2:8" x14ac:dyDescent="0.35">
      <c r="B36" s="16" t="s">
        <v>12</v>
      </c>
      <c r="C36" s="14" t="s">
        <v>9</v>
      </c>
      <c r="D36" s="34">
        <v>2.25</v>
      </c>
      <c r="E36" s="34"/>
      <c r="F36" s="34"/>
      <c r="G36" s="34"/>
      <c r="H36" s="34"/>
    </row>
    <row r="37" spans="2:8" x14ac:dyDescent="0.35">
      <c r="B37" s="16"/>
      <c r="D37" s="32"/>
      <c r="E37" s="32"/>
      <c r="F37" s="32"/>
      <c r="G37" s="32"/>
      <c r="H37" s="32"/>
    </row>
    <row r="38" spans="2:8" x14ac:dyDescent="0.35">
      <c r="B38" s="35" t="s">
        <v>17</v>
      </c>
      <c r="D38" s="32"/>
      <c r="E38" s="32"/>
      <c r="F38" s="32"/>
      <c r="G38" s="32"/>
      <c r="H38" s="32"/>
    </row>
    <row r="39" spans="2:8" x14ac:dyDescent="0.35">
      <c r="B39" s="16" t="s">
        <v>18</v>
      </c>
      <c r="C39" s="14" t="s">
        <v>9</v>
      </c>
      <c r="D39" s="32">
        <v>20000</v>
      </c>
      <c r="E39" s="32"/>
      <c r="F39" s="32"/>
      <c r="G39" s="32"/>
      <c r="H39" s="32"/>
    </row>
    <row r="40" spans="2:8" x14ac:dyDescent="0.35">
      <c r="B40" s="16" t="s">
        <v>19</v>
      </c>
      <c r="C40" s="14" t="s">
        <v>9</v>
      </c>
      <c r="D40" s="32">
        <v>50000</v>
      </c>
      <c r="E40" s="32"/>
      <c r="F40" s="32"/>
      <c r="G40" s="32"/>
      <c r="H40" s="32"/>
    </row>
    <row r="41" spans="2:8" x14ac:dyDescent="0.35">
      <c r="B41" s="16" t="s">
        <v>20</v>
      </c>
      <c r="C41" s="14" t="s">
        <v>9</v>
      </c>
      <c r="D41" s="32">
        <v>25000</v>
      </c>
      <c r="E41" s="32"/>
      <c r="F41" s="32"/>
      <c r="G41" s="32"/>
      <c r="H41" s="32"/>
    </row>
    <row r="42" spans="2:8" x14ac:dyDescent="0.35">
      <c r="B42" s="16" t="s">
        <v>21</v>
      </c>
      <c r="C42" s="14" t="s">
        <v>9</v>
      </c>
      <c r="D42" s="32">
        <v>5000</v>
      </c>
      <c r="E42" s="32"/>
      <c r="F42" s="32"/>
      <c r="G42" s="32"/>
      <c r="H42" s="32"/>
    </row>
    <row r="43" spans="2:8" x14ac:dyDescent="0.35">
      <c r="B43" s="16"/>
      <c r="D43" s="32"/>
      <c r="E43" s="32"/>
      <c r="F43" s="32"/>
      <c r="G43" s="32"/>
      <c r="H43" s="32"/>
    </row>
    <row r="44" spans="2:8" x14ac:dyDescent="0.35">
      <c r="B44" s="35" t="s">
        <v>33</v>
      </c>
      <c r="C44" s="14" t="s">
        <v>16</v>
      </c>
      <c r="D44" s="36">
        <v>0.2</v>
      </c>
      <c r="E44" s="36"/>
      <c r="F44" s="36"/>
      <c r="G44" s="36"/>
      <c r="H44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71C7-52B9-4A24-A730-EAEC3E159419}">
  <sheetPr>
    <tabColor rgb="FFFFFF00"/>
  </sheetPr>
  <dimension ref="B1:L82"/>
  <sheetViews>
    <sheetView topLeftCell="A31" zoomScale="115" zoomScaleNormal="115" workbookViewId="0">
      <selection activeCell="L36" sqref="L36"/>
    </sheetView>
  </sheetViews>
  <sheetFormatPr defaultColWidth="11.81640625" defaultRowHeight="14.5" x14ac:dyDescent="0.35"/>
  <cols>
    <col min="1" max="1" width="4.90625" style="4" customWidth="1"/>
    <col min="2" max="2" width="24" style="4" customWidth="1"/>
    <col min="3" max="3" width="4.54296875" style="14" customWidth="1"/>
    <col min="4" max="7" width="9.6328125" style="4" customWidth="1"/>
    <col min="8" max="8" width="11.54296875" style="4" customWidth="1"/>
    <col min="9" max="16384" width="11.81640625" style="4"/>
  </cols>
  <sheetData>
    <row r="1" spans="2:12" ht="15" thickBot="1" x14ac:dyDescent="0.4"/>
    <row r="2" spans="2:12" x14ac:dyDescent="0.35">
      <c r="B2" s="56"/>
      <c r="C2" s="57"/>
      <c r="D2" s="58">
        <v>2023</v>
      </c>
      <c r="E2" s="58">
        <f>D2+1</f>
        <v>2024</v>
      </c>
      <c r="F2" s="58">
        <f t="shared" ref="F2:H2" si="0">E2+1</f>
        <v>2025</v>
      </c>
      <c r="G2" s="58">
        <f t="shared" si="0"/>
        <v>2026</v>
      </c>
      <c r="H2" s="59">
        <f t="shared" si="0"/>
        <v>2027</v>
      </c>
    </row>
    <row r="3" spans="2:12" ht="15" thickBot="1" x14ac:dyDescent="0.4">
      <c r="B3" s="60" t="s">
        <v>0</v>
      </c>
      <c r="C3" s="6" t="s">
        <v>1</v>
      </c>
      <c r="D3" s="7" t="s">
        <v>2</v>
      </c>
      <c r="E3" s="8" t="s">
        <v>3</v>
      </c>
      <c r="F3" s="8" t="s">
        <v>4</v>
      </c>
      <c r="G3" s="8" t="s">
        <v>5</v>
      </c>
      <c r="H3" s="61" t="s">
        <v>6</v>
      </c>
    </row>
    <row r="4" spans="2:12" ht="15" thickBot="1" x14ac:dyDescent="0.4">
      <c r="B4" s="62" t="s">
        <v>7</v>
      </c>
      <c r="C4" s="10"/>
      <c r="D4" s="9"/>
      <c r="E4" s="9"/>
      <c r="F4" s="9"/>
      <c r="G4" s="9"/>
      <c r="H4" s="63"/>
      <c r="I4" s="42" t="s">
        <v>37</v>
      </c>
      <c r="J4" s="43">
        <v>2</v>
      </c>
      <c r="L4" s="47"/>
    </row>
    <row r="5" spans="2:12" x14ac:dyDescent="0.35">
      <c r="B5" s="64" t="s">
        <v>8</v>
      </c>
      <c r="C5" s="12" t="s">
        <v>9</v>
      </c>
      <c r="D5" s="65">
        <f>D30*D32</f>
        <v>145000</v>
      </c>
      <c r="E5" s="65">
        <f>E30*E32</f>
        <v>290000</v>
      </c>
      <c r="F5" s="65">
        <f t="shared" ref="F5:H5" si="1">F30*F32</f>
        <v>507500</v>
      </c>
      <c r="G5" s="65">
        <f t="shared" si="1"/>
        <v>761250</v>
      </c>
      <c r="H5" s="66">
        <f t="shared" si="1"/>
        <v>1027687.5000000001</v>
      </c>
    </row>
    <row r="6" spans="2:12" x14ac:dyDescent="0.35">
      <c r="B6" s="64" t="s">
        <v>10</v>
      </c>
      <c r="D6" s="40"/>
      <c r="E6" s="40"/>
      <c r="F6" s="40"/>
      <c r="G6" s="40"/>
      <c r="H6" s="67"/>
    </row>
    <row r="7" spans="2:12" x14ac:dyDescent="0.35">
      <c r="B7" s="68" t="s">
        <v>11</v>
      </c>
      <c r="C7" s="14" t="s">
        <v>9</v>
      </c>
      <c r="D7" s="40">
        <f>D$30*D35</f>
        <v>32000</v>
      </c>
      <c r="E7" s="40">
        <f t="shared" ref="E7:H7" si="2">E$30*E35</f>
        <v>64000</v>
      </c>
      <c r="F7" s="40">
        <f t="shared" si="2"/>
        <v>112000</v>
      </c>
      <c r="G7" s="40">
        <f t="shared" si="2"/>
        <v>168000</v>
      </c>
      <c r="H7" s="67">
        <f t="shared" si="2"/>
        <v>226800.00000000003</v>
      </c>
    </row>
    <row r="8" spans="2:12" x14ac:dyDescent="0.35">
      <c r="B8" s="68" t="s">
        <v>12</v>
      </c>
      <c r="C8" s="14" t="s">
        <v>9</v>
      </c>
      <c r="D8" s="40">
        <f>D$30*D36</f>
        <v>9000</v>
      </c>
      <c r="E8" s="40">
        <f t="shared" ref="E8:H8" si="3">E$30*E36</f>
        <v>18000</v>
      </c>
      <c r="F8" s="40">
        <f t="shared" si="3"/>
        <v>31500</v>
      </c>
      <c r="G8" s="40">
        <f t="shared" si="3"/>
        <v>47250</v>
      </c>
      <c r="H8" s="67">
        <f t="shared" si="3"/>
        <v>63787.500000000007</v>
      </c>
    </row>
    <row r="9" spans="2:12" x14ac:dyDescent="0.35">
      <c r="B9" s="69" t="s">
        <v>13</v>
      </c>
      <c r="C9" s="18" t="s">
        <v>9</v>
      </c>
      <c r="D9" s="49">
        <f>SUM(D7:D8)</f>
        <v>41000</v>
      </c>
      <c r="E9" s="49">
        <f t="shared" ref="E9:H9" si="4">SUM(E7:E8)</f>
        <v>82000</v>
      </c>
      <c r="F9" s="49">
        <f t="shared" si="4"/>
        <v>143500</v>
      </c>
      <c r="G9" s="49">
        <f t="shared" si="4"/>
        <v>215250</v>
      </c>
      <c r="H9" s="70">
        <f t="shared" si="4"/>
        <v>290587.50000000006</v>
      </c>
      <c r="J9" s="47"/>
    </row>
    <row r="10" spans="2:12" x14ac:dyDescent="0.35">
      <c r="B10" s="68"/>
      <c r="D10" s="40"/>
      <c r="E10" s="40"/>
      <c r="F10" s="40"/>
      <c r="G10" s="40"/>
      <c r="H10" s="67"/>
      <c r="J10" s="47"/>
    </row>
    <row r="11" spans="2:12" x14ac:dyDescent="0.35">
      <c r="B11" s="71" t="s">
        <v>14</v>
      </c>
      <c r="C11" s="21" t="s">
        <v>9</v>
      </c>
      <c r="D11" s="50">
        <f>D5-D9</f>
        <v>104000</v>
      </c>
      <c r="E11" s="50">
        <f t="shared" ref="E11:H11" si="5">E5-E9</f>
        <v>208000</v>
      </c>
      <c r="F11" s="50">
        <f t="shared" si="5"/>
        <v>364000</v>
      </c>
      <c r="G11" s="50">
        <f t="shared" si="5"/>
        <v>546000</v>
      </c>
      <c r="H11" s="72">
        <f t="shared" si="5"/>
        <v>737100</v>
      </c>
    </row>
    <row r="12" spans="2:12" x14ac:dyDescent="0.35">
      <c r="B12" s="73" t="s">
        <v>15</v>
      </c>
      <c r="C12" s="14" t="s">
        <v>16</v>
      </c>
      <c r="D12" s="74">
        <f>D11/D5</f>
        <v>0.71724137931034482</v>
      </c>
      <c r="E12" s="74">
        <f t="shared" ref="E12:H12" si="6">E11/E5</f>
        <v>0.71724137931034482</v>
      </c>
      <c r="F12" s="74">
        <f t="shared" si="6"/>
        <v>0.71724137931034482</v>
      </c>
      <c r="G12" s="74">
        <f t="shared" si="6"/>
        <v>0.71724137931034482</v>
      </c>
      <c r="H12" s="75">
        <f t="shared" si="6"/>
        <v>0.71724137931034471</v>
      </c>
    </row>
    <row r="13" spans="2:12" x14ac:dyDescent="0.35">
      <c r="B13" s="76"/>
      <c r="D13" s="51"/>
      <c r="E13" s="51"/>
      <c r="F13" s="51"/>
      <c r="G13" s="51"/>
      <c r="H13" s="77"/>
    </row>
    <row r="14" spans="2:12" x14ac:dyDescent="0.35">
      <c r="B14" s="64" t="s">
        <v>17</v>
      </c>
      <c r="C14" s="12"/>
      <c r="D14" s="51"/>
      <c r="E14" s="51"/>
      <c r="F14" s="51"/>
      <c r="G14" s="51"/>
      <c r="H14" s="77"/>
    </row>
    <row r="15" spans="2:12" x14ac:dyDescent="0.35">
      <c r="B15" s="68" t="s">
        <v>18</v>
      </c>
      <c r="C15" s="25" t="s">
        <v>9</v>
      </c>
      <c r="D15" s="40">
        <f>D39</f>
        <v>20000</v>
      </c>
      <c r="E15" s="40">
        <f>E39</f>
        <v>20000</v>
      </c>
      <c r="F15" s="40">
        <f t="shared" ref="F15:H15" si="7">F39</f>
        <v>30000</v>
      </c>
      <c r="G15" s="40">
        <f t="shared" si="7"/>
        <v>30000</v>
      </c>
      <c r="H15" s="67">
        <f t="shared" si="7"/>
        <v>35000</v>
      </c>
    </row>
    <row r="16" spans="2:12" x14ac:dyDescent="0.35">
      <c r="B16" s="68" t="s">
        <v>19</v>
      </c>
      <c r="C16" s="25" t="s">
        <v>9</v>
      </c>
      <c r="D16" s="40">
        <f t="shared" ref="D16:H18" si="8">D40</f>
        <v>50000</v>
      </c>
      <c r="E16" s="40">
        <f>E40</f>
        <v>50000</v>
      </c>
      <c r="F16" s="40">
        <f t="shared" si="8"/>
        <v>100000</v>
      </c>
      <c r="G16" s="40">
        <f t="shared" si="8"/>
        <v>100000</v>
      </c>
      <c r="H16" s="67">
        <f t="shared" si="8"/>
        <v>105000</v>
      </c>
    </row>
    <row r="17" spans="2:10" x14ac:dyDescent="0.35">
      <c r="B17" s="68" t="s">
        <v>20</v>
      </c>
      <c r="C17" s="14" t="s">
        <v>9</v>
      </c>
      <c r="D17" s="40">
        <f t="shared" si="8"/>
        <v>25000</v>
      </c>
      <c r="E17" s="40">
        <f t="shared" si="8"/>
        <v>25000</v>
      </c>
      <c r="F17" s="40">
        <f t="shared" si="8"/>
        <v>50000</v>
      </c>
      <c r="G17" s="40">
        <f t="shared" si="8"/>
        <v>100000</v>
      </c>
      <c r="H17" s="67">
        <f t="shared" si="8"/>
        <v>120000</v>
      </c>
    </row>
    <row r="18" spans="2:10" x14ac:dyDescent="0.35">
      <c r="B18" s="68" t="s">
        <v>21</v>
      </c>
      <c r="C18" s="14" t="s">
        <v>9</v>
      </c>
      <c r="D18" s="40">
        <f t="shared" si="8"/>
        <v>4000</v>
      </c>
      <c r="E18" s="40">
        <f t="shared" si="8"/>
        <v>4000</v>
      </c>
      <c r="F18" s="40">
        <f t="shared" si="8"/>
        <v>4000</v>
      </c>
      <c r="G18" s="40">
        <f t="shared" si="8"/>
        <v>4000</v>
      </c>
      <c r="H18" s="67">
        <f t="shared" si="8"/>
        <v>4000</v>
      </c>
    </row>
    <row r="19" spans="2:10" x14ac:dyDescent="0.35">
      <c r="B19" s="69" t="s">
        <v>22</v>
      </c>
      <c r="C19" s="18" t="s">
        <v>9</v>
      </c>
      <c r="D19" s="49">
        <f>SUM(D15:D18)</f>
        <v>99000</v>
      </c>
      <c r="E19" s="49">
        <f t="shared" ref="E19:H19" si="9">SUM(E15:E18)</f>
        <v>99000</v>
      </c>
      <c r="F19" s="49">
        <f t="shared" si="9"/>
        <v>184000</v>
      </c>
      <c r="G19" s="49">
        <f t="shared" si="9"/>
        <v>234000</v>
      </c>
      <c r="H19" s="70">
        <f t="shared" si="9"/>
        <v>264000</v>
      </c>
    </row>
    <row r="20" spans="2:10" x14ac:dyDescent="0.35">
      <c r="B20" s="64"/>
      <c r="C20" s="12"/>
      <c r="D20" s="65"/>
      <c r="E20" s="65"/>
      <c r="F20" s="65"/>
      <c r="G20" s="65"/>
      <c r="H20" s="66"/>
    </row>
    <row r="21" spans="2:10" x14ac:dyDescent="0.35">
      <c r="B21" s="71" t="s">
        <v>23</v>
      </c>
      <c r="C21" s="21" t="s">
        <v>9</v>
      </c>
      <c r="D21" s="50">
        <f>D5-D9-D19</f>
        <v>5000</v>
      </c>
      <c r="E21" s="50">
        <f t="shared" ref="E21:H21" si="10">E5-E9-E19</f>
        <v>109000</v>
      </c>
      <c r="F21" s="50">
        <f t="shared" si="10"/>
        <v>180000</v>
      </c>
      <c r="G21" s="50">
        <f t="shared" si="10"/>
        <v>312000</v>
      </c>
      <c r="H21" s="72">
        <f t="shared" si="10"/>
        <v>473100</v>
      </c>
    </row>
    <row r="22" spans="2:10" x14ac:dyDescent="0.35">
      <c r="B22" s="73" t="s">
        <v>24</v>
      </c>
      <c r="C22" s="14" t="s">
        <v>16</v>
      </c>
      <c r="D22" s="74">
        <f>D21/D5</f>
        <v>3.4482758620689655E-2</v>
      </c>
      <c r="E22" s="74">
        <f t="shared" ref="E22:H22" si="11">E21/E5</f>
        <v>0.37586206896551722</v>
      </c>
      <c r="F22" s="74">
        <f t="shared" si="11"/>
        <v>0.35467980295566504</v>
      </c>
      <c r="G22" s="74">
        <f t="shared" si="11"/>
        <v>0.40985221674876848</v>
      </c>
      <c r="H22" s="75">
        <f t="shared" si="11"/>
        <v>0.46035395000912238</v>
      </c>
    </row>
    <row r="23" spans="2:10" x14ac:dyDescent="0.35">
      <c r="B23" s="76"/>
      <c r="D23" s="51"/>
      <c r="E23" s="51"/>
      <c r="F23" s="51"/>
      <c r="G23" s="51"/>
      <c r="H23" s="77"/>
    </row>
    <row r="24" spans="2:10" x14ac:dyDescent="0.35">
      <c r="B24" s="76" t="s">
        <v>25</v>
      </c>
      <c r="C24" s="14" t="s">
        <v>9</v>
      </c>
      <c r="D24" s="78">
        <f>IF(D21&lt;0,"NA",D21*D44)</f>
        <v>1275</v>
      </c>
      <c r="E24" s="78">
        <f t="shared" ref="E24:H24" si="12">IF(E21&lt;0,"NA",E21*E44)</f>
        <v>27795</v>
      </c>
      <c r="F24" s="78">
        <f t="shared" si="12"/>
        <v>45900</v>
      </c>
      <c r="G24" s="78">
        <f t="shared" si="12"/>
        <v>79560</v>
      </c>
      <c r="H24" s="79">
        <f t="shared" si="12"/>
        <v>120640.5</v>
      </c>
      <c r="I24" s="44"/>
      <c r="J24" s="45"/>
    </row>
    <row r="25" spans="2:10" ht="15" thickBot="1" x14ac:dyDescent="0.4">
      <c r="B25" s="80" t="s">
        <v>26</v>
      </c>
      <c r="C25" s="81" t="s">
        <v>9</v>
      </c>
      <c r="D25" s="82">
        <f>IFERROR(D21-D24,D21)</f>
        <v>3725</v>
      </c>
      <c r="E25" s="82">
        <f t="shared" ref="E25:H25" si="13">IFERROR(E21-E24,E21)</f>
        <v>81205</v>
      </c>
      <c r="F25" s="82">
        <f t="shared" si="13"/>
        <v>134100</v>
      </c>
      <c r="G25" s="82">
        <f t="shared" si="13"/>
        <v>232440</v>
      </c>
      <c r="H25" s="83">
        <f t="shared" si="13"/>
        <v>352459.5</v>
      </c>
      <c r="J25" s="45"/>
    </row>
    <row r="26" spans="2:10" x14ac:dyDescent="0.35">
      <c r="D26" s="51"/>
      <c r="E26" s="51"/>
      <c r="F26" s="51"/>
      <c r="G26" s="51"/>
      <c r="H26" s="51"/>
    </row>
    <row r="27" spans="2:10" x14ac:dyDescent="0.35">
      <c r="D27" s="51"/>
      <c r="E27" s="51"/>
      <c r="F27" s="51"/>
      <c r="G27" s="51"/>
      <c r="H27" s="51"/>
    </row>
    <row r="28" spans="2:10" x14ac:dyDescent="0.35">
      <c r="B28" s="38" t="s">
        <v>34</v>
      </c>
      <c r="C28" s="31"/>
      <c r="D28" s="52"/>
      <c r="E28" s="52"/>
      <c r="F28" s="52"/>
      <c r="G28" s="52"/>
      <c r="H28" s="52"/>
      <c r="J28" s="47"/>
    </row>
    <row r="29" spans="2:10" x14ac:dyDescent="0.35">
      <c r="B29" s="4" t="s">
        <v>8</v>
      </c>
      <c r="D29" s="51"/>
      <c r="E29" s="51"/>
      <c r="F29" s="51"/>
      <c r="G29" s="51"/>
      <c r="H29" s="51"/>
    </row>
    <row r="30" spans="2:10" x14ac:dyDescent="0.35">
      <c r="B30" s="16" t="s">
        <v>28</v>
      </c>
      <c r="C30" s="14" t="s">
        <v>29</v>
      </c>
      <c r="D30" s="40">
        <f>CHOOSE($J$4,D49,D68)</f>
        <v>4000</v>
      </c>
      <c r="E30" s="40">
        <f t="shared" ref="E30:H30" si="14">CHOOSE($J$4,E49,E68)</f>
        <v>8000</v>
      </c>
      <c r="F30" s="40">
        <f t="shared" si="14"/>
        <v>14000</v>
      </c>
      <c r="G30" s="40">
        <f t="shared" si="14"/>
        <v>21000</v>
      </c>
      <c r="H30" s="40">
        <f t="shared" si="14"/>
        <v>28350.000000000004</v>
      </c>
      <c r="J30" s="46"/>
    </row>
    <row r="31" spans="2:10" x14ac:dyDescent="0.35">
      <c r="B31" s="16" t="s">
        <v>30</v>
      </c>
      <c r="C31" s="14" t="s">
        <v>16</v>
      </c>
      <c r="D31" s="40">
        <f t="shared" ref="D31:H31" si="15">CHOOSE($J$4,D50,D69)</f>
        <v>0</v>
      </c>
      <c r="E31" s="53">
        <f t="shared" si="15"/>
        <v>1</v>
      </c>
      <c r="F31" s="53">
        <f t="shared" si="15"/>
        <v>0.75</v>
      </c>
      <c r="G31" s="53">
        <f t="shared" si="15"/>
        <v>0.5</v>
      </c>
      <c r="H31" s="53">
        <f t="shared" si="15"/>
        <v>0.35</v>
      </c>
      <c r="J31" s="46"/>
    </row>
    <row r="32" spans="2:10" x14ac:dyDescent="0.35">
      <c r="B32" s="16" t="s">
        <v>31</v>
      </c>
      <c r="C32" s="14" t="s">
        <v>9</v>
      </c>
      <c r="D32" s="54">
        <f t="shared" ref="D32:H32" si="16">CHOOSE($J$4,D51,D70)</f>
        <v>36.25</v>
      </c>
      <c r="E32" s="54">
        <f t="shared" si="16"/>
        <v>36.25</v>
      </c>
      <c r="F32" s="54">
        <f t="shared" si="16"/>
        <v>36.25</v>
      </c>
      <c r="G32" s="54">
        <f t="shared" si="16"/>
        <v>36.25</v>
      </c>
      <c r="H32" s="54">
        <f t="shared" si="16"/>
        <v>36.25</v>
      </c>
    </row>
    <row r="33" spans="2:10" x14ac:dyDescent="0.35">
      <c r="B33" s="16"/>
      <c r="D33" s="40"/>
      <c r="E33" s="40"/>
      <c r="F33" s="40"/>
      <c r="G33" s="40"/>
      <c r="H33" s="40"/>
    </row>
    <row r="34" spans="2:10" x14ac:dyDescent="0.35">
      <c r="B34" s="35" t="s">
        <v>32</v>
      </c>
      <c r="D34" s="40"/>
      <c r="E34" s="40"/>
      <c r="F34" s="40"/>
      <c r="G34" s="40"/>
      <c r="H34" s="40"/>
    </row>
    <row r="35" spans="2:10" x14ac:dyDescent="0.35">
      <c r="B35" s="16" t="s">
        <v>11</v>
      </c>
      <c r="C35" s="14" t="s">
        <v>9</v>
      </c>
      <c r="D35" s="54">
        <f t="shared" ref="D35:H35" si="17">CHOOSE($J$4,D54,D73)</f>
        <v>8</v>
      </c>
      <c r="E35" s="54">
        <f t="shared" si="17"/>
        <v>8</v>
      </c>
      <c r="F35" s="54">
        <f t="shared" si="17"/>
        <v>8</v>
      </c>
      <c r="G35" s="54">
        <f t="shared" si="17"/>
        <v>8</v>
      </c>
      <c r="H35" s="54">
        <f t="shared" si="17"/>
        <v>8</v>
      </c>
    </row>
    <row r="36" spans="2:10" x14ac:dyDescent="0.35">
      <c r="B36" s="16" t="s">
        <v>12</v>
      </c>
      <c r="C36" s="14" t="s">
        <v>9</v>
      </c>
      <c r="D36" s="54">
        <f t="shared" ref="D36:H36" si="18">CHOOSE($J$4,D55,D74)</f>
        <v>2.25</v>
      </c>
      <c r="E36" s="54">
        <f t="shared" si="18"/>
        <v>2.25</v>
      </c>
      <c r="F36" s="54">
        <f t="shared" si="18"/>
        <v>2.25</v>
      </c>
      <c r="G36" s="54">
        <f t="shared" si="18"/>
        <v>2.25</v>
      </c>
      <c r="H36" s="54">
        <f t="shared" si="18"/>
        <v>2.25</v>
      </c>
    </row>
    <row r="37" spans="2:10" x14ac:dyDescent="0.35">
      <c r="B37" s="16"/>
      <c r="D37" s="40"/>
      <c r="E37" s="40"/>
      <c r="F37" s="40"/>
      <c r="G37" s="40"/>
      <c r="H37" s="40"/>
    </row>
    <row r="38" spans="2:10" x14ac:dyDescent="0.35">
      <c r="B38" s="35" t="s">
        <v>17</v>
      </c>
      <c r="D38" s="40"/>
      <c r="E38" s="40"/>
      <c r="F38" s="40"/>
      <c r="G38" s="40"/>
      <c r="H38" s="40"/>
    </row>
    <row r="39" spans="2:10" x14ac:dyDescent="0.35">
      <c r="B39" s="16" t="s">
        <v>18</v>
      </c>
      <c r="C39" s="14" t="s">
        <v>9</v>
      </c>
      <c r="D39" s="40">
        <f t="shared" ref="D39:H39" si="19">CHOOSE($J$4,D58,D77)</f>
        <v>20000</v>
      </c>
      <c r="E39" s="40">
        <f t="shared" si="19"/>
        <v>20000</v>
      </c>
      <c r="F39" s="40">
        <f t="shared" si="19"/>
        <v>30000</v>
      </c>
      <c r="G39" s="40">
        <f t="shared" si="19"/>
        <v>30000</v>
      </c>
      <c r="H39" s="40">
        <f t="shared" si="19"/>
        <v>35000</v>
      </c>
    </row>
    <row r="40" spans="2:10" x14ac:dyDescent="0.35">
      <c r="B40" s="16" t="s">
        <v>19</v>
      </c>
      <c r="C40" s="14" t="s">
        <v>9</v>
      </c>
      <c r="D40" s="40">
        <f t="shared" ref="D40:H40" si="20">CHOOSE($J$4,D59,D78)</f>
        <v>50000</v>
      </c>
      <c r="E40" s="40">
        <f t="shared" si="20"/>
        <v>50000</v>
      </c>
      <c r="F40" s="40">
        <f t="shared" si="20"/>
        <v>100000</v>
      </c>
      <c r="G40" s="40">
        <f t="shared" si="20"/>
        <v>100000</v>
      </c>
      <c r="H40" s="40">
        <f t="shared" si="20"/>
        <v>105000</v>
      </c>
    </row>
    <row r="41" spans="2:10" x14ac:dyDescent="0.35">
      <c r="B41" s="16" t="s">
        <v>20</v>
      </c>
      <c r="C41" s="14" t="s">
        <v>9</v>
      </c>
      <c r="D41" s="40">
        <f t="shared" ref="D41:H41" si="21">CHOOSE($J$4,D60,D79)</f>
        <v>25000</v>
      </c>
      <c r="E41" s="40">
        <f t="shared" si="21"/>
        <v>25000</v>
      </c>
      <c r="F41" s="40">
        <f t="shared" si="21"/>
        <v>50000</v>
      </c>
      <c r="G41" s="40">
        <f t="shared" si="21"/>
        <v>100000</v>
      </c>
      <c r="H41" s="40">
        <f t="shared" si="21"/>
        <v>120000</v>
      </c>
    </row>
    <row r="42" spans="2:10" x14ac:dyDescent="0.35">
      <c r="B42" s="16" t="s">
        <v>21</v>
      </c>
      <c r="C42" s="14" t="s">
        <v>9</v>
      </c>
      <c r="D42" s="40">
        <f t="shared" ref="D42:H42" si="22">CHOOSE($J$4,D61,D80)</f>
        <v>4000</v>
      </c>
      <c r="E42" s="40">
        <f t="shared" si="22"/>
        <v>4000</v>
      </c>
      <c r="F42" s="40">
        <f t="shared" si="22"/>
        <v>4000</v>
      </c>
      <c r="G42" s="40">
        <f t="shared" si="22"/>
        <v>4000</v>
      </c>
      <c r="H42" s="40">
        <f t="shared" si="22"/>
        <v>4000</v>
      </c>
    </row>
    <row r="43" spans="2:10" x14ac:dyDescent="0.35">
      <c r="B43" s="16"/>
      <c r="D43" s="40">
        <f t="shared" ref="D43:H43" si="23">CHOOSE($J$4,D62,D81)</f>
        <v>0</v>
      </c>
      <c r="E43" s="40">
        <f t="shared" si="23"/>
        <v>0</v>
      </c>
      <c r="F43" s="40">
        <f t="shared" si="23"/>
        <v>0</v>
      </c>
      <c r="G43" s="40">
        <f t="shared" si="23"/>
        <v>0</v>
      </c>
      <c r="H43" s="40">
        <f t="shared" si="23"/>
        <v>0</v>
      </c>
      <c r="J43" s="46"/>
    </row>
    <row r="44" spans="2:10" x14ac:dyDescent="0.35">
      <c r="B44" s="35" t="s">
        <v>33</v>
      </c>
      <c r="C44" s="14" t="s">
        <v>16</v>
      </c>
      <c r="D44" s="55">
        <f t="shared" ref="D44:H44" si="24">CHOOSE($J$4,D63,D82)</f>
        <v>0.255</v>
      </c>
      <c r="E44" s="55">
        <f t="shared" si="24"/>
        <v>0.255</v>
      </c>
      <c r="F44" s="55">
        <f t="shared" si="24"/>
        <v>0.255</v>
      </c>
      <c r="G44" s="55">
        <f t="shared" si="24"/>
        <v>0.255</v>
      </c>
      <c r="H44" s="55">
        <f t="shared" si="24"/>
        <v>0.255</v>
      </c>
      <c r="J44" s="46"/>
    </row>
    <row r="47" spans="2:10" x14ac:dyDescent="0.35">
      <c r="B47" s="38" t="s">
        <v>35</v>
      </c>
      <c r="C47" s="31"/>
      <c r="D47" s="30"/>
      <c r="E47" s="30"/>
      <c r="F47" s="30"/>
      <c r="G47" s="30"/>
      <c r="H47" s="30"/>
    </row>
    <row r="48" spans="2:10" x14ac:dyDescent="0.35">
      <c r="B48" s="4" t="s">
        <v>8</v>
      </c>
    </row>
    <row r="49" spans="2:8" x14ac:dyDescent="0.35">
      <c r="B49" s="16" t="s">
        <v>28</v>
      </c>
      <c r="C49" s="14" t="s">
        <v>29</v>
      </c>
      <c r="D49" s="32">
        <v>3300</v>
      </c>
      <c r="E49" s="40">
        <f>D49*(1+E50)</f>
        <v>6600</v>
      </c>
      <c r="F49" s="40">
        <f t="shared" ref="F49" si="25">E49*(1+F50)</f>
        <v>11550</v>
      </c>
      <c r="G49" s="40">
        <f t="shared" ref="G49" si="26">F49*(1+G50)</f>
        <v>17325</v>
      </c>
      <c r="H49" s="40">
        <f t="shared" ref="H49" si="27">G49*(1+H50)</f>
        <v>23388.75</v>
      </c>
    </row>
    <row r="50" spans="2:8" x14ac:dyDescent="0.35">
      <c r="B50" s="16" t="s">
        <v>30</v>
      </c>
      <c r="C50" s="14" t="s">
        <v>16</v>
      </c>
      <c r="D50" s="32"/>
      <c r="E50" s="36">
        <v>1</v>
      </c>
      <c r="F50" s="36">
        <v>0.75</v>
      </c>
      <c r="G50" s="36">
        <v>0.5</v>
      </c>
      <c r="H50" s="36">
        <v>0.35</v>
      </c>
    </row>
    <row r="51" spans="2:8" x14ac:dyDescent="0.35">
      <c r="B51" s="16" t="s">
        <v>31</v>
      </c>
      <c r="C51" s="14" t="s">
        <v>9</v>
      </c>
      <c r="D51" s="34">
        <v>39.5</v>
      </c>
      <c r="E51" s="34">
        <v>39.5</v>
      </c>
      <c r="F51" s="34">
        <v>39.5</v>
      </c>
      <c r="G51" s="34">
        <v>39.5</v>
      </c>
      <c r="H51" s="34">
        <v>39.5</v>
      </c>
    </row>
    <row r="52" spans="2:8" x14ac:dyDescent="0.35">
      <c r="B52" s="16"/>
      <c r="D52" s="32"/>
      <c r="E52" s="39"/>
      <c r="F52" s="39"/>
      <c r="G52" s="39"/>
      <c r="H52" s="39"/>
    </row>
    <row r="53" spans="2:8" x14ac:dyDescent="0.35">
      <c r="B53" s="35" t="s">
        <v>32</v>
      </c>
      <c r="D53" s="32"/>
      <c r="E53" s="39"/>
      <c r="F53" s="39"/>
      <c r="G53" s="39"/>
      <c r="H53" s="39"/>
    </row>
    <row r="54" spans="2:8" x14ac:dyDescent="0.35">
      <c r="B54" s="16" t="s">
        <v>11</v>
      </c>
      <c r="C54" s="14" t="s">
        <v>9</v>
      </c>
      <c r="D54" s="34">
        <v>7.5</v>
      </c>
      <c r="E54" s="34">
        <v>7.5</v>
      </c>
      <c r="F54" s="34">
        <v>7.5</v>
      </c>
      <c r="G54" s="34">
        <v>7.5</v>
      </c>
      <c r="H54" s="34">
        <v>7.5</v>
      </c>
    </row>
    <row r="55" spans="2:8" x14ac:dyDescent="0.35">
      <c r="B55" s="16" t="s">
        <v>12</v>
      </c>
      <c r="C55" s="14" t="s">
        <v>9</v>
      </c>
      <c r="D55" s="34">
        <v>2.25</v>
      </c>
      <c r="E55" s="34">
        <v>2.25</v>
      </c>
      <c r="F55" s="34">
        <v>2.25</v>
      </c>
      <c r="G55" s="34">
        <v>2.25</v>
      </c>
      <c r="H55" s="34">
        <v>2.25</v>
      </c>
    </row>
    <row r="56" spans="2:8" x14ac:dyDescent="0.35">
      <c r="B56" s="16"/>
      <c r="D56" s="32"/>
      <c r="E56" s="39"/>
      <c r="F56" s="39"/>
      <c r="G56" s="39"/>
      <c r="H56" s="39"/>
    </row>
    <row r="57" spans="2:8" x14ac:dyDescent="0.35">
      <c r="B57" s="35" t="s">
        <v>17</v>
      </c>
      <c r="D57" s="32"/>
      <c r="E57" s="39"/>
      <c r="F57" s="39"/>
      <c r="G57" s="39"/>
      <c r="H57" s="39"/>
    </row>
    <row r="58" spans="2:8" x14ac:dyDescent="0.35">
      <c r="B58" s="16" t="s">
        <v>18</v>
      </c>
      <c r="C58" s="14" t="s">
        <v>9</v>
      </c>
      <c r="D58" s="32">
        <v>20000</v>
      </c>
      <c r="E58" s="32">
        <v>20000</v>
      </c>
      <c r="F58" s="32">
        <v>30000</v>
      </c>
      <c r="G58" s="32">
        <v>30000</v>
      </c>
      <c r="H58" s="32">
        <v>35000</v>
      </c>
    </row>
    <row r="59" spans="2:8" x14ac:dyDescent="0.35">
      <c r="B59" s="16" t="s">
        <v>19</v>
      </c>
      <c r="C59" s="14" t="s">
        <v>9</v>
      </c>
      <c r="D59" s="32">
        <v>50000</v>
      </c>
      <c r="E59" s="32">
        <v>50000</v>
      </c>
      <c r="F59" s="32">
        <v>100000</v>
      </c>
      <c r="G59" s="32">
        <v>100000</v>
      </c>
      <c r="H59" s="32">
        <v>105000</v>
      </c>
    </row>
    <row r="60" spans="2:8" x14ac:dyDescent="0.35">
      <c r="B60" s="16" t="s">
        <v>20</v>
      </c>
      <c r="C60" s="14" t="s">
        <v>9</v>
      </c>
      <c r="D60" s="32">
        <v>25000</v>
      </c>
      <c r="E60" s="32">
        <v>25000</v>
      </c>
      <c r="F60" s="32">
        <v>50000</v>
      </c>
      <c r="G60" s="32">
        <v>100000</v>
      </c>
      <c r="H60" s="32">
        <v>120000</v>
      </c>
    </row>
    <row r="61" spans="2:8" x14ac:dyDescent="0.35">
      <c r="B61" s="16" t="s">
        <v>21</v>
      </c>
      <c r="C61" s="14" t="s">
        <v>9</v>
      </c>
      <c r="D61" s="32">
        <v>4500</v>
      </c>
      <c r="E61" s="32">
        <v>4500</v>
      </c>
      <c r="F61" s="32">
        <v>4500</v>
      </c>
      <c r="G61" s="32">
        <v>4500</v>
      </c>
      <c r="H61" s="32">
        <v>4500</v>
      </c>
    </row>
    <row r="62" spans="2:8" x14ac:dyDescent="0.35">
      <c r="B62" s="16"/>
      <c r="D62" s="32"/>
      <c r="E62" s="39"/>
      <c r="F62" s="39"/>
      <c r="G62" s="39"/>
      <c r="H62" s="39"/>
    </row>
    <row r="63" spans="2:8" x14ac:dyDescent="0.35">
      <c r="B63" s="35" t="s">
        <v>33</v>
      </c>
      <c r="C63" s="14" t="s">
        <v>16</v>
      </c>
      <c r="D63" s="41">
        <v>0.2</v>
      </c>
      <c r="E63" s="41">
        <v>0.2</v>
      </c>
      <c r="F63" s="41">
        <v>0.2</v>
      </c>
      <c r="G63" s="41">
        <v>0.2</v>
      </c>
      <c r="H63" s="41">
        <v>0.2</v>
      </c>
    </row>
    <row r="66" spans="2:8" x14ac:dyDescent="0.35">
      <c r="B66" s="38" t="s">
        <v>36</v>
      </c>
      <c r="C66" s="31"/>
      <c r="D66" s="30"/>
      <c r="E66" s="30"/>
      <c r="F66" s="30"/>
      <c r="G66" s="30"/>
      <c r="H66" s="30"/>
    </row>
    <row r="67" spans="2:8" x14ac:dyDescent="0.35">
      <c r="B67" s="4" t="s">
        <v>8</v>
      </c>
    </row>
    <row r="68" spans="2:8" x14ac:dyDescent="0.35">
      <c r="B68" s="16" t="s">
        <v>28</v>
      </c>
      <c r="C68" s="14" t="s">
        <v>29</v>
      </c>
      <c r="D68" s="32">
        <v>4000</v>
      </c>
      <c r="E68" s="40">
        <f>D68*(1+E69)</f>
        <v>8000</v>
      </c>
      <c r="F68" s="40">
        <f t="shared" ref="F68" si="28">E68*(1+F69)</f>
        <v>14000</v>
      </c>
      <c r="G68" s="40">
        <f t="shared" ref="G68" si="29">F68*(1+G69)</f>
        <v>21000</v>
      </c>
      <c r="H68" s="40">
        <f t="shared" ref="H68" si="30">G68*(1+H69)</f>
        <v>28350.000000000004</v>
      </c>
    </row>
    <row r="69" spans="2:8" x14ac:dyDescent="0.35">
      <c r="B69" s="16" t="s">
        <v>30</v>
      </c>
      <c r="C69" s="14" t="s">
        <v>16</v>
      </c>
      <c r="D69" s="32"/>
      <c r="E69" s="36">
        <v>1</v>
      </c>
      <c r="F69" s="36">
        <v>0.75</v>
      </c>
      <c r="G69" s="36">
        <v>0.5</v>
      </c>
      <c r="H69" s="36">
        <v>0.35</v>
      </c>
    </row>
    <row r="70" spans="2:8" x14ac:dyDescent="0.35">
      <c r="B70" s="16" t="s">
        <v>31</v>
      </c>
      <c r="C70" s="14" t="s">
        <v>9</v>
      </c>
      <c r="D70" s="34">
        <v>36.25</v>
      </c>
      <c r="E70" s="34">
        <v>36.25</v>
      </c>
      <c r="F70" s="34">
        <v>36.25</v>
      </c>
      <c r="G70" s="34">
        <v>36.25</v>
      </c>
      <c r="H70" s="34">
        <v>36.25</v>
      </c>
    </row>
    <row r="71" spans="2:8" x14ac:dyDescent="0.35">
      <c r="B71" s="16"/>
      <c r="D71" s="32"/>
      <c r="E71" s="39"/>
      <c r="F71" s="39"/>
      <c r="G71" s="39"/>
      <c r="H71" s="39"/>
    </row>
    <row r="72" spans="2:8" x14ac:dyDescent="0.35">
      <c r="B72" s="35" t="s">
        <v>32</v>
      </c>
      <c r="D72" s="32"/>
      <c r="E72" s="39"/>
      <c r="F72" s="39"/>
      <c r="G72" s="39"/>
      <c r="H72" s="39"/>
    </row>
    <row r="73" spans="2:8" x14ac:dyDescent="0.35">
      <c r="B73" s="16" t="s">
        <v>11</v>
      </c>
      <c r="C73" s="14" t="s">
        <v>9</v>
      </c>
      <c r="D73" s="34">
        <v>8</v>
      </c>
      <c r="E73" s="34">
        <v>8</v>
      </c>
      <c r="F73" s="34">
        <v>8</v>
      </c>
      <c r="G73" s="34">
        <v>8</v>
      </c>
      <c r="H73" s="34">
        <v>8</v>
      </c>
    </row>
    <row r="74" spans="2:8" x14ac:dyDescent="0.35">
      <c r="B74" s="16" t="s">
        <v>12</v>
      </c>
      <c r="C74" s="14" t="s">
        <v>9</v>
      </c>
      <c r="D74" s="34">
        <v>2.25</v>
      </c>
      <c r="E74" s="34">
        <v>2.25</v>
      </c>
      <c r="F74" s="34">
        <v>2.25</v>
      </c>
      <c r="G74" s="34">
        <v>2.25</v>
      </c>
      <c r="H74" s="34">
        <v>2.25</v>
      </c>
    </row>
    <row r="75" spans="2:8" x14ac:dyDescent="0.35">
      <c r="B75" s="16"/>
      <c r="D75" s="32"/>
      <c r="E75" s="39"/>
      <c r="F75" s="39"/>
      <c r="G75" s="39"/>
      <c r="H75" s="39"/>
    </row>
    <row r="76" spans="2:8" x14ac:dyDescent="0.35">
      <c r="B76" s="35" t="s">
        <v>17</v>
      </c>
      <c r="D76" s="32"/>
      <c r="E76" s="39"/>
      <c r="F76" s="39"/>
      <c r="G76" s="39"/>
      <c r="H76" s="39"/>
    </row>
    <row r="77" spans="2:8" x14ac:dyDescent="0.35">
      <c r="B77" s="16" t="s">
        <v>18</v>
      </c>
      <c r="C77" s="14" t="s">
        <v>9</v>
      </c>
      <c r="D77" s="32">
        <v>20000</v>
      </c>
      <c r="E77" s="32">
        <v>20000</v>
      </c>
      <c r="F77" s="32">
        <v>30000</v>
      </c>
      <c r="G77" s="32">
        <v>30000</v>
      </c>
      <c r="H77" s="32">
        <v>35000</v>
      </c>
    </row>
    <row r="78" spans="2:8" x14ac:dyDescent="0.35">
      <c r="B78" s="16" t="s">
        <v>19</v>
      </c>
      <c r="C78" s="14" t="s">
        <v>9</v>
      </c>
      <c r="D78" s="32">
        <v>50000</v>
      </c>
      <c r="E78" s="32">
        <v>50000</v>
      </c>
      <c r="F78" s="32">
        <v>100000</v>
      </c>
      <c r="G78" s="32">
        <v>100000</v>
      </c>
      <c r="H78" s="32">
        <v>105000</v>
      </c>
    </row>
    <row r="79" spans="2:8" x14ac:dyDescent="0.35">
      <c r="B79" s="16" t="s">
        <v>20</v>
      </c>
      <c r="C79" s="14" t="s">
        <v>9</v>
      </c>
      <c r="D79" s="32">
        <v>25000</v>
      </c>
      <c r="E79" s="32">
        <v>25000</v>
      </c>
      <c r="F79" s="32">
        <v>50000</v>
      </c>
      <c r="G79" s="32">
        <v>100000</v>
      </c>
      <c r="H79" s="32">
        <v>120000</v>
      </c>
    </row>
    <row r="80" spans="2:8" x14ac:dyDescent="0.35">
      <c r="B80" s="16" t="s">
        <v>21</v>
      </c>
      <c r="C80" s="14" t="s">
        <v>9</v>
      </c>
      <c r="D80" s="32">
        <v>4000</v>
      </c>
      <c r="E80" s="32">
        <v>4000</v>
      </c>
      <c r="F80" s="32">
        <v>4000</v>
      </c>
      <c r="G80" s="32">
        <v>4000</v>
      </c>
      <c r="H80" s="32">
        <v>4000</v>
      </c>
    </row>
    <row r="81" spans="2:8" x14ac:dyDescent="0.35">
      <c r="B81" s="16"/>
      <c r="D81" s="32"/>
      <c r="E81" s="39"/>
      <c r="F81" s="39"/>
      <c r="G81" s="39"/>
      <c r="H81" s="39"/>
    </row>
    <row r="82" spans="2:8" x14ac:dyDescent="0.35">
      <c r="B82" s="35" t="s">
        <v>33</v>
      </c>
      <c r="C82" s="14" t="s">
        <v>16</v>
      </c>
      <c r="D82" s="48">
        <v>0.255</v>
      </c>
      <c r="E82" s="48">
        <v>0.255</v>
      </c>
      <c r="F82" s="48">
        <v>0.255</v>
      </c>
      <c r="G82" s="48">
        <v>0.255</v>
      </c>
      <c r="H82" s="48">
        <v>0.255</v>
      </c>
    </row>
  </sheetData>
  <dataValidations count="1">
    <dataValidation type="list" allowBlank="1" showInputMessage="1" showErrorMessage="1" sqref="J4" xr:uid="{4688D779-8695-43D5-9D55-4103A6553430}">
      <formula1>"1,2"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Toc</vt:lpstr>
      <vt:lpstr>Original Data</vt:lpstr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Tran</dc:creator>
  <cp:lastModifiedBy>Hong Tran</cp:lastModifiedBy>
  <dcterms:created xsi:type="dcterms:W3CDTF">2023-07-31T17:57:09Z</dcterms:created>
  <dcterms:modified xsi:type="dcterms:W3CDTF">2023-07-31T20:49:10Z</dcterms:modified>
</cp:coreProperties>
</file>