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heimilisbokhald\"/>
    </mc:Choice>
  </mc:AlternateContent>
  <bookViews>
    <workbookView xWindow="0" yWindow="465" windowWidth="20220" windowHeight="7020" tabRatio="500" firstSheet="7" activeTab="14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apríl">Listi!$H$36:$H$65</definedName>
    <definedName name="ágúst">Listi!$L$36:$L$66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14" l="1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11" i="16"/>
  <c r="W10" i="16"/>
  <c r="G10" i="16"/>
  <c r="W9" i="16"/>
  <c r="G9" i="16"/>
  <c r="W8" i="16"/>
  <c r="G8" i="16"/>
  <c r="W7" i="16"/>
  <c r="G7" i="16"/>
  <c r="W6" i="16"/>
  <c r="G6" i="16"/>
  <c r="G5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5" i="15"/>
  <c r="G54" i="15"/>
  <c r="G53" i="15"/>
  <c r="R52" i="15"/>
  <c r="G52" i="15"/>
  <c r="G51" i="15"/>
  <c r="L50" i="15"/>
  <c r="G50" i="15"/>
  <c r="P45" i="15"/>
  <c r="P46" i="15"/>
  <c r="P47" i="15"/>
  <c r="P48" i="15"/>
  <c r="P49" i="15"/>
  <c r="G49" i="15"/>
  <c r="G48" i="15"/>
  <c r="G47" i="15"/>
  <c r="G46" i="15"/>
  <c r="G45" i="15"/>
  <c r="G44" i="15"/>
  <c r="G43" i="15"/>
  <c r="G42" i="15"/>
  <c r="G41" i="15"/>
  <c r="P40" i="15"/>
  <c r="G40" i="15"/>
  <c r="G39" i="15"/>
  <c r="R38" i="15"/>
  <c r="G38" i="15"/>
  <c r="G37" i="15"/>
  <c r="U36" i="15"/>
  <c r="G36" i="15"/>
  <c r="U35" i="15"/>
  <c r="G35" i="15"/>
  <c r="U34" i="15"/>
  <c r="G34" i="15"/>
  <c r="U33" i="15"/>
  <c r="L33" i="15"/>
  <c r="J33" i="15"/>
  <c r="G33" i="15"/>
  <c r="U32" i="15"/>
  <c r="G32" i="15"/>
  <c r="U31" i="15"/>
  <c r="G31" i="15"/>
  <c r="U30" i="15"/>
  <c r="G30" i="15"/>
  <c r="U29" i="15"/>
  <c r="G29" i="15"/>
  <c r="U28" i="15"/>
  <c r="G28" i="15"/>
  <c r="U27" i="15"/>
  <c r="G27" i="15"/>
  <c r="U26" i="15"/>
  <c r="G26" i="15"/>
  <c r="U25" i="15"/>
  <c r="G25" i="15"/>
  <c r="U24" i="15"/>
  <c r="G24" i="15"/>
  <c r="G23" i="15"/>
  <c r="G22" i="15"/>
  <c r="G21" i="15"/>
  <c r="N20" i="15" a="1"/>
  <c r="N20" i="15"/>
  <c r="G20" i="15"/>
  <c r="N19" i="15" a="1"/>
  <c r="N19" i="15"/>
  <c r="G19" i="15"/>
  <c r="G18" i="15"/>
  <c r="G17" i="15"/>
  <c r="G16" i="15"/>
  <c r="W15" i="15"/>
  <c r="G15" i="15"/>
  <c r="W14" i="15"/>
  <c r="G14" i="15"/>
  <c r="W13" i="15"/>
  <c r="G13" i="15"/>
  <c r="W12" i="15"/>
  <c r="G12" i="15"/>
  <c r="W11" i="15"/>
  <c r="G11" i="15"/>
  <c r="W10" i="15"/>
  <c r="G5" i="15"/>
  <c r="G6" i="15"/>
  <c r="G7" i="15"/>
  <c r="G8" i="15"/>
  <c r="G9" i="15"/>
  <c r="G10" i="15"/>
  <c r="W9" i="15"/>
  <c r="W8" i="15"/>
  <c r="W7" i="15"/>
  <c r="W6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I18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20" i="14"/>
  <c r="M19" i="14" a="1"/>
  <c r="M19" i="14"/>
  <c r="F19" i="14"/>
  <c r="F18" i="14"/>
  <c r="F16" i="14"/>
  <c r="V15" i="14"/>
  <c r="F15" i="14"/>
  <c r="V14" i="14"/>
  <c r="F5" i="14"/>
  <c r="F6" i="14"/>
  <c r="F7" i="14"/>
  <c r="F8" i="14"/>
  <c r="F9" i="14"/>
  <c r="F10" i="14"/>
  <c r="F11" i="14"/>
  <c r="F12" i="14"/>
  <c r="F13" i="14"/>
  <c r="F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<sst xmlns="http://schemas.openxmlformats.org/spreadsheetml/2006/main" count="3507" uniqueCount="285">
  <si>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</si>
  <si>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</si>
  <si>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</si>
  <si>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</si>
  <si>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</si>
  <si>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</si>
  <si>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</si>
  <si>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</si>
  <si>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</si>
  <si>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</si>
  <si>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</si>
  <si>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</si>
  <si>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</si>
  <si>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</si>
  <si>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</si>
  <si>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</si>
  <si>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</si>
  <si>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</si>
  <si>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</si>
  <si>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</si>
  <si>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</si>
  <si>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</si>
  <si>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</si>
  <si>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</si>
  <si>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</si>
  <si>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</si>
  <si>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</si>
  <si>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</si>
  <si>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</si>
  <si>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</si>
  <si>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</si>
  <si>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</si>
  <si>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</si>
  <si>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</si>
  <si>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</si>
  <si>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</si>
  <si>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</si>
  <si>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</si>
  <si>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</si>
  <si>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</si>
  <si>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</si>
  <si>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</si>
  <si>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</si>
  <si>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</si>
  <si>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</si>
  <si>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</si>
  <si>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</si>
  <si>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</si>
  <si>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</si>
  <si>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</si>
  <si>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</si>
  <si>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</si>
  <si>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</si>
  <si>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</si>
  <si>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</si>
  <si>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</si>
  <si>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</si>
  <si>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</si>
  <si>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</si>
  <si>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</si>
  <si>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</si>
  <si>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</si>
  <si>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</si>
  <si>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</si>
  <si>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</si>
  <si>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</si>
  <si>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</si>
  <si>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</si>
  <si>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</si>
  <si>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</si>
  <si>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</si>
  <si>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</si>
  <si>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</si>
  <si>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</si>
  <si>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</si>
  <si>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</si>
  <si>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</si>
  <si>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</si>
  <si>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</si>
  <si>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</si>
  <si>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</si>
  <si>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</si>
  <si>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</si>
  <si>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</si>
  <si>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</si>
  <si>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</si>
  <si>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</si>
  <si>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</si>
  <si>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</si>
  <si>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</si>
  <si>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</si>
  <si>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</si>
  <si>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</si>
  <si>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</si>
  <si>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</si>
  <si>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</si>
  <si>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</si>
  <si>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</si>
  <si>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</si>
  <si>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</si>
  <si>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</si>
  <si>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</si>
  <si>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</si>
  <si>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</si>
  <si>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</si>
  <si>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</si>
  <si>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</si>
  <si>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</si>
  <si>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</si>
  <si>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</si>
  <si>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</si>
  <si>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</si>
  <si>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</si>
  <si>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</si>
  <si>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</si>
  <si>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</si>
  <si>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</si>
  <si>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</si>
  <si>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</si>
  <si>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</si>
  <si>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</si>
  <si>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</si>
  <si>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</si>
  <si>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</si>
  <si>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</si>
  <si>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</si>
  <si>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</si>
  <si>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</si>
  <si>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</si>
  <si>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</si>
  <si>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</si>
  <si>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</si>
  <si>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</si>
  <si>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</si>
  <si>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</si>
  <si>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</si>
  <si>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</si>
  <si>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</si>
  <si>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</si>
  <si>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</si>
  <si>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</si>
  <si>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</si>
  <si>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</si>
  <si>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</si>
  <si>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</si>
  <si>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</si>
  <si>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</si>
  <si>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</si>
  <si>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</si>
  <si>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</si>
  <si>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</si>
  <si>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</si>
  <si>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</si>
  <si>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</si>
  <si>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</si>
  <si>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</si>
  <si>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</si>
  <si>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</si>
  <si>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</si>
  <si>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</si>
  <si>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</si>
  <si>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</si>
  <si>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</si>
  <si>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</si>
  <si>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</si>
  <si>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</si>
  <si>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</si>
  <si>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</si>
  <si>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</si>
  <si>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</si>
  <si>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</si>
  <si>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</si>
  <si>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</si>
  <si>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</si>
  <si>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</si>
  <si>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</si>
  <si>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</si>
  <si>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</si>
  <si>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</si>
  <si>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</si>
  <si>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</si>
  <si>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</si>
  <si>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</si>
  <si>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</si>
  <si>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</si>
  <si>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</si>
  <si>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</si>
  <si>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</si>
  <si>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</si>
  <si>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</si>
  <si>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</si>
  <si>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</si>
  <si>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</si>
  <si>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</si>
  <si>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</si>
  <si>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</si>
  <si>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</si>
  <si>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</si>
  <si>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</si>
  <si>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</si>
  <si>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</si>
  <si>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</si>
  <si>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</si>
  <si>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</si>
  <si>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</si>
  <si>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</si>
  <si>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</si>
  <si>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</si>
  <si>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</si>
  <si>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</si>
  <si>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</si>
  <si>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</si>
  <si>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</si>
  <si>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</si>
  <si>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</si>
  <si>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</si>
  <si>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</si>
  <si>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</si>
  <si>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</si>
  <si>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</si>
  <si>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</si>
  <si>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</si>
  <si>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</si>
  <si>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</si>
  <si>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</si>
  <si>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</si>
  <si>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</si>
  <si>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</si>
  <si>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</si>
  <si>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</si>
  <si>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</si>
  <si>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</si>
  <si>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</si>
  <si>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</si>
  <si>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</si>
  <si>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</si>
  <si>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</si>
  <si>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</si>
  <si>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</si>
  <si>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</si>
  <si>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</si>
  <si>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</si>
  <si>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</si>
  <si>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</si>
  <si>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</si>
  <si>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</si>
  <si>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</si>
  <si>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</si>
  <si>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</si>
  <si>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</si>
  <si>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</si>
  <si>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</si>
  <si>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</si>
  <si>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</si>
  <si>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</si>
  <si>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</si>
  <si>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</si>
  <si>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</si>
  <si>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</si>
  <si>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</si>
  <si>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</si>
  <si>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</si>
  <si>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</si>
  <si>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</si>
  <si>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</si>
  <si>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</si>
  <si>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</si>
  <si>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</si>
  <si>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</si>
  <si>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</si>
  <si>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</si>
  <si>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</si>
  <si>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</si>
  <si>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</si>
  <si>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</si>
  <si>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</si>
  <si>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</si>
  <si>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</si>
  <si>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>p</t>
  </si>
  <si>
    <t>j</t>
  </si>
  <si>
    <t>J&amp;P</t>
  </si>
  <si>
    <t>rúm</t>
  </si>
  <si>
    <t>ísskápur</t>
  </si>
  <si>
    <t>Mimir</t>
  </si>
  <si>
    <t>party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</si>
</sst>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556869</c:v>
                </c:pt>
                <c:pt idx="10">
                  <c:v>385425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464428</c:v>
                </c:pt>
                <c:pt idx="10">
                  <c:v>240209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04"/>
        <c:axId val="7320688"/>
      </c:lineChart>
      <c:catAx>
        <c:axId val="73283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7320688"/>
        <c:crosses val="autoZero"/>
        <c:auto val="1"/>
        <c:lblAlgn val="ctr"/>
        <c:lblOffset val="100"/>
        <c:noMultiLvlLbl val="1"/>
      </c:catAx>
      <c:valAx>
        <c:axId val="732068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732830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is-I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3952"/>
        <c:axId val="7327760"/>
      </c:barChart>
      <c:catAx>
        <c:axId val="732395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7327760"/>
        <c:crosses val="autoZero"/>
        <c:auto val="1"/>
        <c:lblAlgn val="ctr"/>
        <c:lblOffset val="100"/>
        <c:noMultiLvlLbl val="1"/>
      </c:catAx>
      <c:valAx>
        <c:axId val="732776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732395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5584"/>
        <c:axId val="7326672"/>
      </c:barChart>
      <c:catAx>
        <c:axId val="732558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7326672"/>
        <c:crosses val="autoZero"/>
        <c:auto val="1"/>
        <c:lblAlgn val="ctr"/>
        <c:lblOffset val="100"/>
        <c:noMultiLvlLbl val="1"/>
      </c:catAx>
      <c:valAx>
        <c:axId val="73266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732558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6880"/>
        <c:axId val="7329936"/>
      </c:barChart>
      <c:catAx>
        <c:axId val="731688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7329936"/>
        <c:crosses val="autoZero"/>
        <c:auto val="1"/>
        <c:lblAlgn val="ctr"/>
        <c:lblOffset val="100"/>
        <c:noMultiLvlLbl val="1"/>
      </c:catAx>
      <c:valAx>
        <c:axId val="732993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731688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6336"/>
        <c:axId val="7330480"/>
      </c:barChart>
      <c:catAx>
        <c:axId val="731633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7330480"/>
        <c:crosses val="autoZero"/>
        <c:auto val="1"/>
        <c:lblAlgn val="ctr"/>
        <c:lblOffset val="100"/>
        <c:noMultiLvlLbl val="1"/>
      </c:catAx>
      <c:valAx>
        <c:axId val="73304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731633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1776"/>
        <c:axId val="7327216"/>
      </c:barChart>
      <c:catAx>
        <c:axId val="732177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7327216"/>
        <c:crosses val="autoZero"/>
        <c:auto val="1"/>
        <c:lblAlgn val="ctr"/>
        <c:lblOffset val="100"/>
        <c:noMultiLvlLbl val="1"/>
      </c:catAx>
      <c:valAx>
        <c:axId val="732721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732177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2864"/>
        <c:axId val="7319056"/>
      </c:barChart>
      <c:catAx>
        <c:axId val="73228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7319056"/>
        <c:crosses val="autoZero"/>
        <c:auto val="1"/>
        <c:lblAlgn val="ctr"/>
        <c:lblOffset val="100"/>
        <c:noMultiLvlLbl val="1"/>
      </c:catAx>
      <c:valAx>
        <c:axId val="73190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73228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85744"/>
        <c:axId val="10286832"/>
      </c:barChart>
      <c:catAx>
        <c:axId val="1028574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0286832"/>
        <c:crosses val="autoZero"/>
        <c:auto val="1"/>
        <c:lblAlgn val="ctr"/>
        <c:lblOffset val="100"/>
        <c:noMultiLvlLbl val="1"/>
      </c:catAx>
      <c:valAx>
        <c:axId val="102868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028574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88464"/>
        <c:axId val="10292272"/>
      </c:barChart>
      <c:catAx>
        <c:axId val="102884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10292272"/>
        <c:crosses val="autoZero"/>
        <c:auto val="1"/>
        <c:lblAlgn val="ctr"/>
        <c:lblOffset val="100"/>
        <c:noMultiLvlLbl val="1"/>
      </c:catAx>
      <c:valAx>
        <c:axId val="102922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102884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87376"/>
        <c:axId val="10287920"/>
      </c:barChart>
      <c:catAx>
        <c:axId val="1028737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0287920"/>
        <c:crosses val="autoZero"/>
        <c:auto val="1"/>
        <c:lblAlgn val="ctr"/>
        <c:lblOffset val="100"/>
        <c:noMultiLvlLbl val="1"/>
      </c:catAx>
      <c:valAx>
        <c:axId val="1028792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028737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89552"/>
        <c:axId val="10279760"/>
      </c:barChart>
      <c:catAx>
        <c:axId val="1028955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10279760"/>
        <c:crosses val="autoZero"/>
        <c:auto val="1"/>
        <c:lblAlgn val="ctr"/>
        <c:lblOffset val="100"/>
        <c:noMultiLvlLbl val="1"/>
      </c:catAx>
      <c:valAx>
        <c:axId val="102797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1028955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91184"/>
        <c:axId val="10280304"/>
      </c:barChart>
      <c:catAx>
        <c:axId val="1029118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0280304"/>
        <c:crosses val="autoZero"/>
        <c:auto val="1"/>
        <c:lblAlgn val="ctr"/>
        <c:lblOffset val="100"/>
        <c:noMultiLvlLbl val="1"/>
      </c:catAx>
      <c:valAx>
        <c:axId val="1028030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029118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93904"/>
        <c:axId val="10278672"/>
      </c:barChart>
      <c:catAx>
        <c:axId val="102939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10278672"/>
        <c:crosses val="autoZero"/>
        <c:auto val="1"/>
        <c:lblAlgn val="ctr"/>
        <c:lblOffset val="100"/>
        <c:noMultiLvlLbl val="1"/>
      </c:catAx>
      <c:valAx>
        <c:axId val="102786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1029390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9216"/>
        <c:axId val="10281392"/>
      </c:barChart>
      <c:catAx>
        <c:axId val="1027921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0281392"/>
        <c:crosses val="autoZero"/>
        <c:auto val="1"/>
        <c:lblAlgn val="ctr"/>
        <c:lblOffset val="100"/>
        <c:noMultiLvlLbl val="1"/>
      </c:catAx>
      <c:valAx>
        <c:axId val="102813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027921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7984"/>
        <c:axId val="12800368"/>
      </c:barChart>
      <c:catAx>
        <c:axId val="1280798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12800368"/>
        <c:crosses val="autoZero"/>
        <c:auto val="1"/>
        <c:lblAlgn val="ctr"/>
        <c:lblOffset val="100"/>
        <c:noMultiLvlLbl val="1"/>
      </c:catAx>
      <c:valAx>
        <c:axId val="128003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1280798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6896"/>
        <c:axId val="12801456"/>
      </c:barChart>
      <c:catAx>
        <c:axId val="1280689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2801456"/>
        <c:crosses val="autoZero"/>
        <c:auto val="1"/>
        <c:lblAlgn val="ctr"/>
        <c:lblOffset val="100"/>
        <c:noMultiLvlLbl val="1"/>
      </c:catAx>
      <c:valAx>
        <c:axId val="1280145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280689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10704"/>
        <c:axId val="12808528"/>
      </c:barChart>
      <c:catAx>
        <c:axId val="128107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12808528"/>
        <c:crosses val="autoZero"/>
        <c:auto val="1"/>
        <c:lblAlgn val="ctr"/>
        <c:lblOffset val="100"/>
        <c:noMultiLvlLbl val="1"/>
      </c:catAx>
      <c:valAx>
        <c:axId val="128085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1281070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3088"/>
        <c:axId val="12802000"/>
      </c:barChart>
      <c:catAx>
        <c:axId val="1280308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2802000"/>
        <c:crosses val="autoZero"/>
        <c:auto val="1"/>
        <c:lblAlgn val="ctr"/>
        <c:lblOffset val="100"/>
        <c:noMultiLvlLbl val="1"/>
      </c:catAx>
      <c:valAx>
        <c:axId val="1280200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280308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3632"/>
        <c:axId val="12804720"/>
      </c:barChart>
      <c:catAx>
        <c:axId val="1280363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12804720"/>
        <c:crosses val="autoZero"/>
        <c:auto val="1"/>
        <c:lblAlgn val="ctr"/>
        <c:lblOffset val="100"/>
        <c:noMultiLvlLbl val="1"/>
      </c:catAx>
      <c:valAx>
        <c:axId val="128047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1280363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68707</c:v>
                </c:pt>
                <c:pt idx="1">
                  <c:v>14308</c:v>
                </c:pt>
                <c:pt idx="2">
                  <c:v>0</c:v>
                </c:pt>
                <c:pt idx="3">
                  <c:v>16980</c:v>
                </c:pt>
                <c:pt idx="4">
                  <c:v>0</c:v>
                </c:pt>
                <c:pt idx="5">
                  <c:v>13623</c:v>
                </c:pt>
                <c:pt idx="6">
                  <c:v>0</c:v>
                </c:pt>
                <c:pt idx="7">
                  <c:v>350810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072"/>
        <c:axId val="12805264"/>
      </c:barChart>
      <c:catAx>
        <c:axId val="1280907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2805264"/>
        <c:crosses val="autoZero"/>
        <c:auto val="1"/>
        <c:lblAlgn val="ctr"/>
        <c:lblOffset val="100"/>
        <c:noMultiLvlLbl val="1"/>
      </c:catAx>
      <c:valAx>
        <c:axId val="1280526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280907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</c:v>
                </c:pt>
                <c:pt idx="1">
                  <c:v>464428</c:v>
                </c:pt>
                <c:pt idx="2" formatCode="0">
                  <c:v>0</c:v>
                </c:pt>
                <c:pt idx="3">
                  <c:v>464428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96016"/>
        <c:axId val="12796560"/>
      </c:barChart>
      <c:catAx>
        <c:axId val="1279601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12796560"/>
        <c:crosses val="autoZero"/>
        <c:auto val="1"/>
        <c:lblAlgn val="ctr"/>
        <c:lblOffset val="100"/>
        <c:noMultiLvlLbl val="1"/>
      </c:catAx>
      <c:valAx>
        <c:axId val="127965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1279601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18099</c:v>
                </c:pt>
                <c:pt idx="1">
                  <c:v>0</c:v>
                </c:pt>
                <c:pt idx="2">
                  <c:v>0</c:v>
                </c:pt>
                <c:pt idx="3">
                  <c:v>3399</c:v>
                </c:pt>
                <c:pt idx="4">
                  <c:v>0</c:v>
                </c:pt>
                <c:pt idx="5">
                  <c:v>13623</c:v>
                </c:pt>
                <c:pt idx="6">
                  <c:v>35900</c:v>
                </c:pt>
                <c:pt idx="7">
                  <c:v>130000</c:v>
                </c:pt>
                <c:pt idx="8">
                  <c:v>39188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99824"/>
        <c:axId val="1942693488"/>
      </c:barChart>
      <c:catAx>
        <c:axId val="127998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942693488"/>
        <c:crosses val="autoZero"/>
        <c:auto val="1"/>
        <c:lblAlgn val="ctr"/>
        <c:lblOffset val="100"/>
        <c:noMultiLvlLbl val="1"/>
      </c:catAx>
      <c:valAx>
        <c:axId val="19426934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1279982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385425</c:v>
                </c:pt>
                <c:pt idx="1">
                  <c:v>240209</c:v>
                </c:pt>
                <c:pt idx="2" formatCode="0">
                  <c:v>39188</c:v>
                </c:pt>
                <c:pt idx="3">
                  <c:v>201021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93728"/>
        <c:axId val="9587200"/>
      </c:barChart>
      <c:catAx>
        <c:axId val="959372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9587200"/>
        <c:crosses val="autoZero"/>
        <c:auto val="1"/>
        <c:lblAlgn val="ctr"/>
        <c:lblOffset val="100"/>
        <c:noMultiLvlLbl val="1"/>
      </c:catAx>
      <c:valAx>
        <c:axId val="95872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959372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94272"/>
        <c:axId val="9583392"/>
      </c:barChart>
      <c:catAx>
        <c:axId val="959427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9583392"/>
        <c:crosses val="autoZero"/>
        <c:auto val="1"/>
        <c:lblAlgn val="ctr"/>
        <c:lblOffset val="100"/>
        <c:noMultiLvlLbl val="1"/>
      </c:catAx>
      <c:valAx>
        <c:axId val="95833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959427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80672"/>
        <c:axId val="9584480"/>
      </c:barChart>
      <c:catAx>
        <c:axId val="95806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9584480"/>
        <c:crosses val="autoZero"/>
        <c:auto val="1"/>
        <c:lblAlgn val="ctr"/>
        <c:lblOffset val="100"/>
        <c:noMultiLvlLbl val="1"/>
      </c:catAx>
      <c:valAx>
        <c:axId val="95844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958067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defaultColWidth="15.140625" defaultRowHeight="15" customHeight="1"/>
  <cols>
    <col min="1" max="1" width="14.85546875" customWidth="1"/>
    <col min="2" max="2" width="18.7109375" customWidth="1"/>
    <col min="3" max="3" width="19.28515625" customWidth="1"/>
    <col min="4" max="4" width="22.28515625" customWidth="1"/>
    <col min="5" max="6" width="16.140625" customWidth="1"/>
    <col min="7" max="7" width="21.140625" customWidth="1"/>
    <col min="8" max="8" width="19.85546875" customWidth="1"/>
    <col min="9" max="9" width="26.28515625" customWidth="1"/>
    <col min="10" max="10" width="25.7109375" customWidth="1"/>
    <col min="11" max="11" width="30.28515625" customWidth="1"/>
    <col min="12" max="12" width="8" customWidth="1"/>
    <col min="13" max="13" width="30.140625" customWidth="1"/>
    <col min="14" max="16" width="8" customWidth="1"/>
    <col min="17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customHeight="1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customHeight="1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customHeight="1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customHeight="1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customHeight="1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customHeight="1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customHeight="1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customHeight="1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customHeight="1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customHeight="1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customHeight="1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defaultColWidth="15.140625" defaultRowHeight="15" customHeight="1"/>
  <cols>
    <col min="1" max="1" width="12.42578125" customWidth="1"/>
    <col min="2" max="2" width="14.140625" customWidth="1"/>
    <col min="3" max="3" width="22.42578125" customWidth="1"/>
    <col min="4" max="4" width="28.28515625" customWidth="1"/>
    <col min="5" max="5" width="11.140625" customWidth="1"/>
    <col min="6" max="6" width="11.85546875" customWidth="1"/>
    <col min="7" max="7" width="2.42578125" customWidth="1"/>
    <col min="8" max="8" width="22.85546875" customWidth="1"/>
    <col min="9" max="9" width="11.140625" customWidth="1"/>
    <col min="10" max="10" width="17.7109375" customWidth="1"/>
    <col min="11" max="11" width="11.140625" customWidth="1"/>
    <col min="12" max="12" width="19.140625" customWidth="1"/>
    <col min="13" max="13" width="11.140625" customWidth="1"/>
    <col min="14" max="14" width="22.140625" customWidth="1"/>
    <col min="1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C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22.28515625" customWidth="1"/>
    <col min="3" max="26" width="9.2851562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92441</v>
      </c>
      <c r="M5" s="66">
        <f>X38</f>
        <v>145216</v>
      </c>
      <c r="N5" s="66">
        <f>Z38</f>
        <v>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385425</v>
      </c>
      <c r="Y23" s="104">
        <f>Áætlun!Y19</f>
        <v>0</v>
      </c>
      <c r="Z23" s="107">
        <f>Desember!J18</f>
        <v>0</v>
      </c>
    </row>
    <row r="24" spans="1:26" ht="12" customHeight="1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68707</v>
      </c>
      <c r="W26" s="114">
        <f>Áætlun!W33</f>
        <v>0</v>
      </c>
      <c r="X26" s="116">
        <f>Nóvember!W6</f>
        <v>18099</v>
      </c>
      <c r="Y26" s="114">
        <f>Áætlun!Y33</f>
        <v>0</v>
      </c>
      <c r="Z26" s="121">
        <f>Desember!W6</f>
        <v>0</v>
      </c>
    </row>
    <row r="27" spans="1:26" ht="12" customHeight="1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14308</v>
      </c>
      <c r="W27" s="108">
        <f>Áætlun!W52</f>
        <v>0</v>
      </c>
      <c r="X27" s="116">
        <f>Nóvember!W7</f>
        <v>0</v>
      </c>
      <c r="Y27" s="108">
        <f>Áætlun!Y52</f>
        <v>0</v>
      </c>
      <c r="Z27" s="121">
        <f>Desember!W7</f>
        <v>0</v>
      </c>
    </row>
    <row r="28" spans="1:26" ht="12" customHeight="1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16980</v>
      </c>
      <c r="W29" s="108">
        <f>Áætlun!W77</f>
        <v>0</v>
      </c>
      <c r="X29" s="116">
        <f>Nóvember!W9</f>
        <v>3399</v>
      </c>
      <c r="Y29" s="108">
        <f>Áætlun!Y77</f>
        <v>0</v>
      </c>
      <c r="Z29" s="121">
        <f>Desember!W9</f>
        <v>0</v>
      </c>
    </row>
    <row r="30" spans="1:26" ht="12" customHeight="1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0</v>
      </c>
      <c r="Y30" s="108">
        <f>Áætlun!Y94</f>
        <v>0</v>
      </c>
      <c r="Z30" s="121">
        <f>Desember!W10</f>
        <v>0</v>
      </c>
    </row>
    <row r="31" spans="1:26" ht="12" customHeight="1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13623</v>
      </c>
      <c r="Y31" s="108">
        <f>Áætlun!Y146</f>
        <v>0</v>
      </c>
      <c r="Z31" s="121">
        <f>Desember!W11</f>
        <v>0</v>
      </c>
    </row>
    <row r="32" spans="1:26" ht="12" customHeight="1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35900</v>
      </c>
      <c r="Y32" s="108">
        <f>Áætlun!Y127</f>
        <v>0</v>
      </c>
      <c r="Z32" s="121">
        <f>Desember!W12</f>
        <v>0</v>
      </c>
    </row>
    <row r="33" spans="1:26" ht="12" customHeight="1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130000</v>
      </c>
      <c r="Y33" s="108">
        <f>Áætlun!Y113</f>
        <v>0</v>
      </c>
      <c r="Z33" s="121">
        <f>Desember!W13</f>
        <v>0</v>
      </c>
    </row>
    <row r="34" spans="1:26" ht="12" customHeight="1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39188</v>
      </c>
      <c r="Y34" s="108">
        <f>Áætlun!Y163</f>
        <v>0</v>
      </c>
      <c r="Z34" s="121">
        <f>Desember!W14</f>
        <v>0</v>
      </c>
    </row>
    <row r="35" spans="1:26" ht="12" customHeight="1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0</v>
      </c>
      <c r="Y35" s="146">
        <f>Áætlun!Y170</f>
        <v>0</v>
      </c>
      <c r="Z35" s="121">
        <f>Desember!W15</f>
        <v>0</v>
      </c>
    </row>
    <row r="36" spans="1:26" ht="12" customHeight="1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464428</v>
      </c>
      <c r="W36" s="154">
        <f t="shared" si="0"/>
        <v>0</v>
      </c>
      <c r="X36" s="116">
        <f t="shared" si="0"/>
        <v>240209</v>
      </c>
      <c r="Y36" s="155">
        <f t="shared" si="0"/>
        <v>0</v>
      </c>
      <c r="Z36" s="121">
        <f t="shared" si="0"/>
        <v>0</v>
      </c>
    </row>
    <row r="37" spans="1:26" ht="12" customHeight="1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92441</v>
      </c>
      <c r="W38" s="157">
        <f t="shared" si="1"/>
        <v>0</v>
      </c>
      <c r="X38" s="158">
        <f t="shared" si="1"/>
        <v>145216</v>
      </c>
      <c r="Y38" s="159">
        <f t="shared" si="1"/>
        <v>0</v>
      </c>
      <c r="Z38" s="160">
        <f t="shared" si="1"/>
        <v>0</v>
      </c>
    </row>
    <row r="39" spans="1:26" ht="12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942294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385425</v>
      </c>
      <c r="Q45" s="165">
        <f>Z23</f>
        <v>0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464428</v>
      </c>
      <c r="P46" s="165">
        <f>X36</f>
        <v>240209</v>
      </c>
      <c r="Q46" s="165">
        <f>Z36</f>
        <v>0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86806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14308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20379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92441</v>
      </c>
      <c r="P51" s="167">
        <f>X38</f>
        <v>145216</v>
      </c>
      <c r="Q51" s="167">
        <f>Z38</f>
        <v>0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27246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35900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480810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39188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153" t="s">
        <v>258</v>
      </c>
      <c r="C58" s="154">
        <f t="shared" ref="C58:D58" si="13">+SUM(C48:C57)</f>
        <v>0</v>
      </c>
      <c r="D58" s="116">
        <f t="shared" si="13"/>
        <v>704637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156" t="s">
        <v>261</v>
      </c>
      <c r="C60" s="157">
        <f t="shared" ref="C60:D60" si="14">+C45-C58</f>
        <v>0</v>
      </c>
      <c r="D60" s="158">
        <f t="shared" si="14"/>
        <v>237657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31" customWidth="1"/>
    <col min="3" max="26" width="9.28515625" customWidth="1"/>
    <col min="27" max="27" width="4.7109375" customWidth="1"/>
    <col min="28" max="28" width="10.7109375" customWidth="1"/>
  </cols>
  <sheetData>
    <row r="1" spans="1:28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255425</v>
      </c>
      <c r="Y6" s="17"/>
      <c r="Z6" s="103">
        <f>Desember!U24</f>
        <v>0</v>
      </c>
      <c r="AA6" s="3"/>
      <c r="AB6" s="3"/>
    </row>
    <row r="7" spans="1:28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130000</v>
      </c>
      <c r="Y7" s="17"/>
      <c r="Z7" s="103">
        <f>Desember!U25</f>
        <v>0</v>
      </c>
      <c r="AA7" s="3"/>
      <c r="AB7" s="3"/>
    </row>
    <row r="8" spans="1:28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0</v>
      </c>
      <c r="Y8" s="17"/>
      <c r="Z8" s="103">
        <f>Desember!U26</f>
        <v>0</v>
      </c>
      <c r="AA8" s="3"/>
      <c r="AB8" s="3"/>
    </row>
    <row r="9" spans="1:28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0</v>
      </c>
      <c r="AA15" s="3"/>
      <c r="AB15" s="3"/>
    </row>
    <row r="16" spans="1:28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0</v>
      </c>
      <c r="Y16" s="17"/>
      <c r="Z16" s="103">
        <f>Desember!U34</f>
        <v>0</v>
      </c>
      <c r="AA16" s="3"/>
      <c r="AB16" s="3"/>
    </row>
    <row r="17" spans="1:28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385425</v>
      </c>
      <c r="Y19" s="132">
        <f>SUM(Y6:Y18)</f>
        <v>0</v>
      </c>
      <c r="Z19" s="136">
        <f>+SUM(Z6:Z18)</f>
        <v>0</v>
      </c>
      <c r="AA19" s="3"/>
      <c r="AB19" s="3"/>
    </row>
    <row r="20" spans="1:28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31307</v>
      </c>
      <c r="W24" s="141"/>
      <c r="X24" s="142">
        <f>Nóvember!J24</f>
        <v>18099</v>
      </c>
      <c r="Y24" s="141"/>
      <c r="Z24" s="147">
        <f>Desember!J24</f>
        <v>0</v>
      </c>
      <c r="AA24" s="3"/>
      <c r="AB24" s="3"/>
    </row>
    <row r="25" spans="1:28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0</v>
      </c>
      <c r="Y25" s="141"/>
      <c r="Z25" s="147">
        <f>Desember!J25</f>
        <v>0</v>
      </c>
      <c r="AA25" s="3"/>
      <c r="AB25" s="3"/>
    </row>
    <row r="26" spans="1:28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0</v>
      </c>
      <c r="Y26" s="141"/>
      <c r="Z26" s="147">
        <f>Desember!J26</f>
        <v>0</v>
      </c>
      <c r="AA26" s="3"/>
      <c r="AB26" s="3"/>
    </row>
    <row r="27" spans="1:28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0</v>
      </c>
      <c r="Y27" s="141"/>
      <c r="Z27" s="147">
        <f>Desember!J27</f>
        <v>0</v>
      </c>
      <c r="AA27" s="3"/>
      <c r="AB27" s="3"/>
    </row>
    <row r="28" spans="1:28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0</v>
      </c>
      <c r="Y28" s="141"/>
      <c r="Z28" s="147">
        <f>Desember!J28</f>
        <v>0</v>
      </c>
      <c r="AA28" s="3"/>
      <c r="AB28" s="3"/>
    </row>
    <row r="29" spans="1:28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0</v>
      </c>
      <c r="Y29" s="141"/>
      <c r="Z29" s="147">
        <f>Desember!J29</f>
        <v>0</v>
      </c>
      <c r="AA29" s="3"/>
      <c r="AB29" s="3"/>
    </row>
    <row r="30" spans="1:28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68707</v>
      </c>
      <c r="W33" s="172">
        <f t="shared" si="0"/>
        <v>0</v>
      </c>
      <c r="X33" s="172">
        <f t="shared" si="0"/>
        <v>18099</v>
      </c>
      <c r="Y33" s="172">
        <f t="shared" si="0"/>
        <v>0</v>
      </c>
      <c r="Z33" s="172">
        <f t="shared" si="0"/>
        <v>0</v>
      </c>
      <c r="AA33" s="3"/>
      <c r="AB33" s="3"/>
    </row>
    <row r="34" spans="1:28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2408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0</v>
      </c>
      <c r="Y40" s="141"/>
      <c r="Z40" s="147">
        <f>Desember!J40</f>
        <v>0</v>
      </c>
      <c r="AA40" s="3"/>
      <c r="AB40" s="3"/>
    </row>
    <row r="41" spans="1:28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0</v>
      </c>
      <c r="Y41" s="141"/>
      <c r="Z41" s="147">
        <f>Desember!J41</f>
        <v>0</v>
      </c>
      <c r="AA41" s="3"/>
      <c r="AB41" s="3"/>
    </row>
    <row r="42" spans="1:28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8900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14308</v>
      </c>
      <c r="W52" s="179">
        <f t="shared" si="1"/>
        <v>0</v>
      </c>
      <c r="X52" s="179">
        <f t="shared" si="1"/>
        <v>0</v>
      </c>
      <c r="Y52" s="179">
        <f t="shared" si="1"/>
        <v>0</v>
      </c>
      <c r="Z52" s="179">
        <f t="shared" si="1"/>
        <v>0</v>
      </c>
      <c r="AA52" s="3"/>
      <c r="AB52" s="3"/>
    </row>
    <row r="53" spans="1:28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16980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3399</v>
      </c>
      <c r="Y70" s="141"/>
      <c r="Z70" s="147">
        <f>Desember!N46</f>
        <v>0</v>
      </c>
      <c r="AA70" s="3"/>
      <c r="AB70" s="3"/>
    </row>
    <row r="71" spans="1:28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0</v>
      </c>
      <c r="Y75" s="141"/>
      <c r="Z75" s="147">
        <f>Desember!N51</f>
        <v>0</v>
      </c>
      <c r="AA75" s="3"/>
      <c r="AB75" s="3"/>
    </row>
    <row r="76" spans="1:28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16980</v>
      </c>
      <c r="W77" s="179">
        <f t="shared" si="3"/>
        <v>0</v>
      </c>
      <c r="X77" s="179">
        <f t="shared" si="3"/>
        <v>3399</v>
      </c>
      <c r="Y77" s="179">
        <f t="shared" si="3"/>
        <v>0</v>
      </c>
      <c r="Z77" s="179">
        <f t="shared" si="3"/>
        <v>0</v>
      </c>
      <c r="AA77" s="3"/>
      <c r="AB77" s="3"/>
    </row>
    <row r="78" spans="1:28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0</v>
      </c>
      <c r="Y80" s="141"/>
      <c r="Z80" s="147">
        <f>Desember!L36</f>
        <v>0</v>
      </c>
      <c r="AA80" s="3"/>
      <c r="AB80" s="3"/>
    </row>
    <row r="81" spans="1:28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0</v>
      </c>
      <c r="Y86" s="141"/>
      <c r="Z86" s="147">
        <f>Desember!L42</f>
        <v>0</v>
      </c>
      <c r="AA86" s="3"/>
      <c r="AB86" s="3"/>
    </row>
    <row r="87" spans="1:28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0</v>
      </c>
      <c r="Y94" s="179">
        <f t="shared" si="4"/>
        <v>0</v>
      </c>
      <c r="Z94" s="179">
        <f t="shared" si="4"/>
        <v>0</v>
      </c>
      <c r="AA94" s="3"/>
      <c r="AB94" s="3"/>
    </row>
    <row r="95" spans="1:28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130000</v>
      </c>
      <c r="Y101" s="141"/>
      <c r="Z101" s="147">
        <f>Desember!P28</f>
        <v>0</v>
      </c>
      <c r="AA101" s="3"/>
      <c r="AB101" s="3"/>
    </row>
    <row r="102" spans="1:28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130000</v>
      </c>
      <c r="Y113" s="172">
        <f t="shared" si="5"/>
        <v>0</v>
      </c>
      <c r="Z113" s="172">
        <f t="shared" si="5"/>
        <v>0</v>
      </c>
      <c r="AA113" s="3"/>
      <c r="AB113" s="3"/>
    </row>
    <row r="114" spans="1:28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35900</v>
      </c>
      <c r="Y117" s="141"/>
      <c r="Z117" s="147">
        <f>Desember!R42</f>
        <v>0</v>
      </c>
      <c r="AA117" s="3"/>
      <c r="AB117" s="3"/>
    </row>
    <row r="118" spans="1:28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35900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0</v>
      </c>
      <c r="AA139" s="3"/>
      <c r="AB139" s="3"/>
    </row>
    <row r="140" spans="1:28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5123</v>
      </c>
      <c r="Y140" s="141"/>
      <c r="Z140" s="147">
        <f>Desember!N34</f>
        <v>0</v>
      </c>
      <c r="AA140" s="3"/>
      <c r="AB140" s="3"/>
    </row>
    <row r="141" spans="1:28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6000</v>
      </c>
      <c r="Y141" s="141"/>
      <c r="Z141" s="147">
        <f>Desember!N35</f>
        <v>0</v>
      </c>
      <c r="AA141" s="3"/>
      <c r="AB141" s="3"/>
    </row>
    <row r="142" spans="1:28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2500</v>
      </c>
      <c r="Y145" s="141"/>
      <c r="Z145" s="147">
        <f>Desember!N39</f>
        <v>0</v>
      </c>
      <c r="AA145" s="3"/>
      <c r="AB145" s="3"/>
    </row>
    <row r="146" spans="1:28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13623</v>
      </c>
      <c r="Y146" s="179">
        <f t="shared" si="7"/>
        <v>0</v>
      </c>
      <c r="Z146" s="179">
        <f t="shared" si="7"/>
        <v>0</v>
      </c>
      <c r="AA146" s="3"/>
      <c r="AB146" s="3"/>
    </row>
    <row r="147" spans="1:28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29605</v>
      </c>
      <c r="Y149" s="141"/>
      <c r="Z149" s="147">
        <f>Desember!R24</f>
        <v>0</v>
      </c>
      <c r="AA149" s="3"/>
      <c r="AB149" s="3"/>
    </row>
    <row r="150" spans="1:28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9583</v>
      </c>
      <c r="Y150" s="141"/>
      <c r="Z150" s="147">
        <f>Desember!R25</f>
        <v>0</v>
      </c>
      <c r="AA150" s="3"/>
      <c r="AB150" s="3"/>
    </row>
    <row r="151" spans="1:28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39188</v>
      </c>
      <c r="Y163" s="172">
        <f t="shared" si="8"/>
        <v>0</v>
      </c>
      <c r="Z163" s="172">
        <f t="shared" si="8"/>
        <v>0</v>
      </c>
      <c r="AA163" s="3"/>
      <c r="AB163" s="3"/>
    </row>
    <row r="164" spans="1:28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0</v>
      </c>
      <c r="Y168" s="141"/>
      <c r="Z168" s="147">
        <f>Desember!P47</f>
        <v>0</v>
      </c>
      <c r="AA168" s="3"/>
      <c r="AB168" s="3"/>
    </row>
    <row r="169" spans="1:28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0</v>
      </c>
      <c r="Y169" s="141"/>
      <c r="Z169" s="147">
        <f>Desember!P48</f>
        <v>0</v>
      </c>
      <c r="AA169" s="3"/>
      <c r="AB169" s="3"/>
    </row>
    <row r="170" spans="1:28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0</v>
      </c>
      <c r="Y170" s="184">
        <f t="shared" si="9"/>
        <v>0</v>
      </c>
      <c r="Z170" s="184">
        <f t="shared" si="9"/>
        <v>0</v>
      </c>
      <c r="AA170" s="3"/>
      <c r="AB170" s="3"/>
    </row>
    <row r="171" spans="1:28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M35:N35"/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U129:V129"/>
    <mergeCell ref="O115:P115"/>
    <mergeCell ref="S79:T79"/>
    <mergeCell ref="Q79:R79"/>
    <mergeCell ref="M79:N79"/>
    <mergeCell ref="O79:P79"/>
    <mergeCell ref="U79:V79"/>
    <mergeCell ref="E115:F115"/>
    <mergeCell ref="I79:J79"/>
    <mergeCell ref="K79:L79"/>
    <mergeCell ref="K148:L148"/>
    <mergeCell ref="M115:N115"/>
    <mergeCell ref="O165:P165"/>
    <mergeCell ref="Q165:R165"/>
    <mergeCell ref="M165:N165"/>
    <mergeCell ref="E79:F79"/>
    <mergeCell ref="G79:H79"/>
    <mergeCell ref="Q129:R129"/>
    <mergeCell ref="S35:T35"/>
    <mergeCell ref="U22:V22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  <mergeCell ref="K165:L165"/>
    <mergeCell ref="K115:L115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5" width="8" customWidth="1"/>
    <col min="26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5" width="8" customWidth="1"/>
    <col min="26" max="26" width="7.7109375" customWidth="1"/>
  </cols>
  <sheetData>
    <row r="1" spans="1:26" ht="15" customHeight="1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D5" sqref="D5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40787</v>
      </c>
      <c r="C5" s="36" t="s">
        <v>102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topLeftCell="A2" workbookViewId="0">
      <selection activeCell="B7" sqref="B7:D7"/>
    </sheetView>
  </sheetViews>
  <sheetFormatPr defaultColWidth="15.140625" defaultRowHeight="15" customHeight="1"/>
  <cols>
    <col min="1" max="1" width="10" customWidth="1"/>
    <col min="2" max="2" width="21.42578125" customWidth="1"/>
    <col min="3" max="3" width="28.28515625" customWidth="1"/>
    <col min="4" max="5" width="11.140625" customWidth="1"/>
    <col min="6" max="6" width="11.85546875" customWidth="1"/>
    <col min="7" max="7" width="2.42578125" customWidth="1"/>
    <col min="8" max="8" width="22.85546875" customWidth="1"/>
    <col min="9" max="9" width="11.140625" customWidth="1"/>
    <col min="10" max="10" width="17.7109375" customWidth="1"/>
    <col min="11" max="11" width="11.140625" customWidth="1"/>
    <col min="12" max="12" width="19.140625" customWidth="1"/>
    <col min="13" max="13" width="11.140625" customWidth="1"/>
    <col min="14" max="14" width="22.140625" customWidth="1"/>
    <col min="15" max="15" width="11.140625" customWidth="1"/>
    <col min="16" max="16" width="28.7109375" customWidth="1"/>
    <col min="17" max="17" width="11.140625" customWidth="1"/>
    <col min="18" max="18" width="10.7109375" customWidth="1"/>
    <col min="19" max="19" width="21.28515625" customWidth="1"/>
    <col min="20" max="20" width="8.28515625" customWidth="1"/>
    <col min="21" max="21" width="8" customWidth="1"/>
    <col min="22" max="22" width="10" customWidth="1"/>
    <col min="23" max="23" width="12.7109375" customWidth="1"/>
    <col min="24" max="25" width="7.7109375" customWidth="1"/>
  </cols>
  <sheetData>
    <row r="1" spans="1:25" ht="1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68707</v>
      </c>
      <c r="W6" s="43" t="s">
        <v>91</v>
      </c>
      <c r="X6" s="3"/>
      <c r="Y6" s="3"/>
    </row>
    <row r="7" spans="1:25" ht="12" customHeight="1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14308</v>
      </c>
      <c r="W7" s="43" t="s">
        <v>101</v>
      </c>
      <c r="X7" s="3"/>
      <c r="Y7" s="3"/>
    </row>
    <row r="8" spans="1:25" ht="12" customHeight="1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16980</v>
      </c>
      <c r="W9" s="43" t="s">
        <v>102</v>
      </c>
      <c r="X9" s="3"/>
      <c r="Y9" s="3"/>
    </row>
    <row r="10" spans="1:25" ht="12" customHeight="1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>
      <c r="A15" s="35">
        <v>40841</v>
      </c>
      <c r="B15" s="36" t="s">
        <v>91</v>
      </c>
      <c r="C15" s="36" t="s">
        <v>59</v>
      </c>
      <c r="D15" s="44">
        <v>3343</v>
      </c>
      <c r="E15" s="38" t="s">
        <v>278</v>
      </c>
      <c r="F15" s="39">
        <f t="shared" si="0"/>
        <v>131881</v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>
      <c r="A16" s="102">
        <v>40842</v>
      </c>
      <c r="B16" s="36" t="s">
        <v>101</v>
      </c>
      <c r="C16" s="36" t="s">
        <v>192</v>
      </c>
      <c r="D16" s="44">
        <v>8900</v>
      </c>
      <c r="E16" s="38" t="s">
        <v>166</v>
      </c>
      <c r="F16" s="39">
        <f t="shared" si="0"/>
        <v>122981</v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>
      <c r="A17" s="35">
        <v>40844</v>
      </c>
      <c r="B17" s="36" t="s">
        <v>101</v>
      </c>
      <c r="C17" s="36" t="s">
        <v>126</v>
      </c>
      <c r="D17" s="44">
        <v>2408</v>
      </c>
      <c r="E17" s="38" t="s">
        <v>279</v>
      </c>
      <c r="F17" s="39">
        <f t="shared" si="0"/>
        <v>120573</v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>
      <c r="A18" s="35">
        <v>40842</v>
      </c>
      <c r="B18" s="36" t="s">
        <v>91</v>
      </c>
      <c r="C18" s="36" t="s">
        <v>59</v>
      </c>
      <c r="D18" s="44">
        <v>7809</v>
      </c>
      <c r="E18" s="38" t="s">
        <v>278</v>
      </c>
      <c r="F18" s="39">
        <f t="shared" si="0"/>
        <v>112764</v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>
      <c r="A19" s="35">
        <v>40841</v>
      </c>
      <c r="B19" s="36" t="s">
        <v>91</v>
      </c>
      <c r="C19" s="36" t="s">
        <v>59</v>
      </c>
      <c r="D19" s="44">
        <v>3343</v>
      </c>
      <c r="E19" s="38" t="s">
        <v>280</v>
      </c>
      <c r="F19" s="39">
        <f t="shared" si="0"/>
        <v>109421</v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>
      <c r="A20" s="35">
        <v>40846</v>
      </c>
      <c r="B20" s="36" t="s">
        <v>136</v>
      </c>
      <c r="C20" s="36" t="s">
        <v>123</v>
      </c>
      <c r="D20" s="44">
        <v>16980</v>
      </c>
      <c r="E20" s="38" t="s">
        <v>166</v>
      </c>
      <c r="F20" s="39">
        <f t="shared" si="0"/>
        <v>92441</v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31307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68707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2408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8900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16980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14308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16980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31307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464428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464428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68707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2408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8900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14308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16980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16980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>
      <c r="A204" s="178"/>
      <c r="B204" s="180"/>
      <c r="C204" s="180"/>
      <c r="D204" s="149">
        <f>+SUM(D5:D203)</f>
        <v>464428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abSelected="1" workbookViewId="0">
      <pane xSplit="1" topLeftCell="B1" activePane="topRight" state="frozen"/>
      <selection pane="topRight" activeCell="D21" sqref="D21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40848</v>
      </c>
      <c r="C5" s="59" t="s">
        <v>131</v>
      </c>
      <c r="D5" s="59" t="s">
        <v>229</v>
      </c>
      <c r="E5" s="67">
        <v>6000</v>
      </c>
      <c r="F5" s="38"/>
      <c r="G5" s="39">
        <f>+J18-E5</f>
        <v>379425</v>
      </c>
      <c r="H5" s="3"/>
      <c r="I5" s="40" t="s">
        <v>92</v>
      </c>
      <c r="J5" s="41">
        <v>255425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102">
        <v>40848</v>
      </c>
      <c r="C6" s="59" t="s">
        <v>131</v>
      </c>
      <c r="D6" s="59" t="s">
        <v>222</v>
      </c>
      <c r="E6" s="67">
        <v>5123</v>
      </c>
      <c r="F6" s="38"/>
      <c r="G6" s="39">
        <f t="shared" ref="G6:G203" si="0">+IF(E6="","",G5-E6)</f>
        <v>374302</v>
      </c>
      <c r="H6" s="3"/>
      <c r="I6" s="45" t="s">
        <v>94</v>
      </c>
      <c r="J6" s="49">
        <v>130000</v>
      </c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18099</v>
      </c>
      <c r="X6" s="43" t="s">
        <v>91</v>
      </c>
      <c r="Y6" s="3"/>
      <c r="Z6" s="3"/>
    </row>
    <row r="7" spans="1:26" ht="12" customHeight="1">
      <c r="A7" s="13" t="s">
        <v>9</v>
      </c>
      <c r="B7" s="102">
        <v>40848</v>
      </c>
      <c r="C7" s="59" t="s">
        <v>131</v>
      </c>
      <c r="D7" s="59" t="s">
        <v>162</v>
      </c>
      <c r="E7" s="67">
        <v>2500</v>
      </c>
      <c r="F7" s="38"/>
      <c r="G7" s="39">
        <f t="shared" si="0"/>
        <v>371802</v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102">
        <v>40848</v>
      </c>
      <c r="C8" s="36" t="s">
        <v>104</v>
      </c>
      <c r="D8" s="36" t="s">
        <v>137</v>
      </c>
      <c r="E8" s="44">
        <v>130000</v>
      </c>
      <c r="F8" s="38"/>
      <c r="G8" s="39">
        <f t="shared" si="0"/>
        <v>241802</v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102">
        <v>40848</v>
      </c>
      <c r="C9" s="36" t="s">
        <v>138</v>
      </c>
      <c r="D9" s="36" t="s">
        <v>113</v>
      </c>
      <c r="E9" s="44">
        <v>29605</v>
      </c>
      <c r="F9" s="38" t="s">
        <v>281</v>
      </c>
      <c r="G9" s="39">
        <f t="shared" si="0"/>
        <v>212197</v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3399</v>
      </c>
      <c r="X9" s="43" t="s">
        <v>102</v>
      </c>
      <c r="Y9" s="3"/>
      <c r="Z9" s="3"/>
    </row>
    <row r="10" spans="1:26" ht="12" customHeight="1">
      <c r="A10" s="13" t="s">
        <v>14</v>
      </c>
      <c r="B10" s="102">
        <v>40848</v>
      </c>
      <c r="C10" s="36" t="s">
        <v>138</v>
      </c>
      <c r="D10" s="36" t="s">
        <v>124</v>
      </c>
      <c r="E10" s="44">
        <v>9583</v>
      </c>
      <c r="F10" s="38" t="s">
        <v>282</v>
      </c>
      <c r="G10" s="39">
        <f t="shared" si="0"/>
        <v>202614</v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102">
        <v>40848</v>
      </c>
      <c r="C11" s="36" t="s">
        <v>134</v>
      </c>
      <c r="D11" s="36" t="s">
        <v>122</v>
      </c>
      <c r="E11" s="44">
        <v>35900</v>
      </c>
      <c r="F11" s="38" t="s">
        <v>283</v>
      </c>
      <c r="G11" s="39">
        <f t="shared" si="0"/>
        <v>166714</v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13623</v>
      </c>
      <c r="X11" s="43" t="s">
        <v>131</v>
      </c>
      <c r="Y11" s="3"/>
      <c r="Z11" s="3"/>
    </row>
    <row r="12" spans="1:26" ht="12" customHeight="1">
      <c r="A12" s="13" t="s">
        <v>17</v>
      </c>
      <c r="B12" s="102">
        <v>40848</v>
      </c>
      <c r="C12" s="36" t="s">
        <v>91</v>
      </c>
      <c r="D12" s="36" t="s">
        <v>59</v>
      </c>
      <c r="E12" s="44">
        <v>4707</v>
      </c>
      <c r="F12" s="38"/>
      <c r="G12" s="39">
        <f t="shared" si="0"/>
        <v>162007</v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35900</v>
      </c>
      <c r="X12" s="43" t="s">
        <v>133</v>
      </c>
      <c r="Y12" s="3"/>
      <c r="Z12" s="3"/>
    </row>
    <row r="13" spans="1:26" ht="12" customHeight="1">
      <c r="A13" s="13" t="s">
        <v>19</v>
      </c>
      <c r="B13" s="102">
        <v>40848</v>
      </c>
      <c r="C13" s="59" t="s">
        <v>91</v>
      </c>
      <c r="D13" s="59" t="s">
        <v>59</v>
      </c>
      <c r="E13" s="44">
        <v>6449</v>
      </c>
      <c r="F13" s="38" t="s">
        <v>284</v>
      </c>
      <c r="G13" s="39">
        <f t="shared" si="0"/>
        <v>155558</v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>
      <c r="A14" s="13" t="s">
        <v>21</v>
      </c>
      <c r="B14" s="102">
        <v>40848</v>
      </c>
      <c r="C14" s="59" t="s">
        <v>91</v>
      </c>
      <c r="D14" s="59" t="s">
        <v>59</v>
      </c>
      <c r="E14" s="44">
        <v>6943</v>
      </c>
      <c r="F14" s="47" t="s">
        <v>284</v>
      </c>
      <c r="G14" s="39">
        <f t="shared" si="0"/>
        <v>148615</v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>
      <c r="A15" s="13" t="s">
        <v>23</v>
      </c>
      <c r="B15" s="102">
        <v>40848</v>
      </c>
      <c r="C15" s="36" t="s">
        <v>136</v>
      </c>
      <c r="D15" s="36" t="s">
        <v>157</v>
      </c>
      <c r="E15" s="44">
        <v>3399</v>
      </c>
      <c r="F15" s="38"/>
      <c r="G15" s="39">
        <f t="shared" si="0"/>
        <v>145216</v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>
      <c r="A18" s="12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385425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18099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255425</v>
      </c>
      <c r="V24" s="43"/>
      <c r="W24" s="43"/>
      <c r="X24" s="4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130000</v>
      </c>
      <c r="V25" s="43"/>
      <c r="W25" s="43"/>
      <c r="X25" s="4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18099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5123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6000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2500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13623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35900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3399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35900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3399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18099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385425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240209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201021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18099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35900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35900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5123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6000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2500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13623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3399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3399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240209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40878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7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27</vt:i4>
      </vt:variant>
    </vt:vector>
  </HeadingPairs>
  <TitlesOfParts>
    <vt:vector size="43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  <vt:lpstr>AfborganirLána</vt:lpstr>
      <vt:lpstr>Afreying</vt:lpstr>
      <vt:lpstr>Afþreying</vt:lpstr>
      <vt:lpstr>apríl</vt:lpstr>
      <vt:lpstr>ágúst</vt:lpstr>
      <vt:lpstr>BíllOgSamgöngur</vt:lpstr>
      <vt:lpstr>desember</vt:lpstr>
      <vt:lpstr>FasturKostnaður</vt:lpstr>
      <vt:lpstr>Fatnaður</vt:lpstr>
      <vt:lpstr>febrúar</vt:lpstr>
      <vt:lpstr>Föt</vt:lpstr>
      <vt:lpstr>Húsnæði</vt:lpstr>
      <vt:lpstr>jan</vt:lpstr>
      <vt:lpstr>janúar</vt:lpstr>
      <vt:lpstr>júlí</vt:lpstr>
      <vt:lpstr>júní</vt:lpstr>
      <vt:lpstr>listi</vt:lpstr>
      <vt:lpstr>LyfOgHeilsa</vt:lpstr>
      <vt:lpstr>maí</vt:lpstr>
      <vt:lpstr>mars</vt:lpstr>
      <vt:lpstr>Matur</vt:lpstr>
      <vt:lpstr>nóvember</vt:lpstr>
      <vt:lpstr>október</vt:lpstr>
      <vt:lpstr>september</vt:lpstr>
      <vt:lpstr>SkólarOgNámskeið</vt:lpstr>
      <vt:lpstr>Sparnaður</vt:lpstr>
      <vt:lpstr>tekjur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 bergur helgason</cp:lastModifiedBy>
  <dcterms:modified xsi:type="dcterms:W3CDTF">2015-10-31T12:14:14Z</dcterms:modified>
</cp:coreProperties>
</file>