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2580" yWindow="600" windowWidth="27460" windowHeight="17540" tabRatio="500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18" i="15"/>
  <c r="G17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10" i="15"/>
  <c r="W9" i="15"/>
  <c r="G9" i="15"/>
  <c r="W8" i="15"/>
  <c r="G8" i="15"/>
  <c r="W7" i="15"/>
  <c r="G7" i="15"/>
  <c r="W6" i="15"/>
  <c r="G6" i="15"/>
  <c r="G5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<sst xmlns="http://schemas.openxmlformats.org/spreadsheetml/2006/main" count="3474" uniqueCount="281">
  <si>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</si>
  <si>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</si>
  <si>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</si>
  <si>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</si>
  <si>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</si>
  <si>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</si>
  <si>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</si>
  <si>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</si>
  <si>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</si>
  <si>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</si>
  <si>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</si>
  <si>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</si>
  <si>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</si>
  <si>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</si>
  <si>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</si>
  <si>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</si>
  <si>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</si>
  <si>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</si>
  <si>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</si>
  <si>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</si>
  <si>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</si>
  <si>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</si>
  <si>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</si>
  <si>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</si>
  <si>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</si>
  <si>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</si>
  <si>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</si>
  <si>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</si>
  <si>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</si>
  <si>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</si>
  <si>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</si>
  <si>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</si>
  <si>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</si>
  <si>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</si>
  <si>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</si>
  <si>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</si>
  <si>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</si>
  <si>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</si>
  <si>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</si>
  <si>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</si>
  <si>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</si>
  <si>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</si>
  <si>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</si>
  <si>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</si>
  <si>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</si>
  <si>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</si>
  <si>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</si>
  <si>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</si>
  <si>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</si>
  <si>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</si>
  <si>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</si>
  <si>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</si>
  <si>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</si>
  <si>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</si>
  <si>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</si>
  <si>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</si>
  <si>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</si>
  <si>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</si>
  <si>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</si>
  <si>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</si>
  <si>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</si>
  <si>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</si>
  <si>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</si>
  <si>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</si>
  <si>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</si>
  <si>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</si>
  <si>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</si>
  <si>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</si>
  <si>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</si>
  <si>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</si>
  <si>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</si>
  <si>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</si>
  <si>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</si>
  <si>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</si>
  <si>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</si>
  <si>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</si>
  <si>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</si>
  <si>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</si>
  <si>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</si>
  <si>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</si>
  <si>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</si>
  <si>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</si>
  <si>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</si>
  <si>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</si>
  <si>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</si>
  <si>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</si>
  <si>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</si>
  <si>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</si>
  <si>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</si>
  <si>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</si>
  <si>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</si>
  <si>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</si>
  <si>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</si>
  <si>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</si>
  <si>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</si>
  <si>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</si>
  <si>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</si>
  <si>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</si>
  <si>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</si>
  <si>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</si>
  <si>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</si>
  <si>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</si>
  <si>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</si>
  <si>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</si>
  <si>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</si>
  <si>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</si>
  <si>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</si>
  <si>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</si>
  <si>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</si>
  <si>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</si>
  <si>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</si>
  <si>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</si>
  <si>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</si>
  <si>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</si>
  <si>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</si>
  <si>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</si>
  <si>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</si>
  <si>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</si>
  <si>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</si>
  <si>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</si>
  <si>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</si>
  <si>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</si>
  <si>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</si>
  <si>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</si>
  <si>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</si>
  <si>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</si>
  <si>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</si>
  <si>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</si>
  <si>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</si>
  <si>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</si>
  <si>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</si>
  <si>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</si>
  <si>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</si>
  <si>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</si>
  <si>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</si>
  <si>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</si>
  <si>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</si>
  <si>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</si>
  <si>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</si>
  <si>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</si>
  <si>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</si>
  <si>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</si>
  <si>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</si>
  <si>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</si>
  <si>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</si>
  <si>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</si>
  <si>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</si>
  <si>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</si>
  <si>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</si>
  <si>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</si>
  <si>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</si>
  <si>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</si>
  <si>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</si>
  <si>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</si>
  <si>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</si>
  <si>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</si>
  <si>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</si>
  <si>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</si>
  <si>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</si>
  <si>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</si>
  <si>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</si>
  <si>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</si>
  <si>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</si>
  <si>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</si>
  <si>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</si>
  <si>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</si>
  <si>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</si>
  <si>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</si>
  <si>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</si>
  <si>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</si>
  <si>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</si>
  <si>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</si>
  <si>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</si>
  <si>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</si>
  <si>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</si>
  <si>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</si>
  <si>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</si>
  <si>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</si>
  <si>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</si>
  <si>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</si>
  <si>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</si>
  <si>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</si>
  <si>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</si>
  <si>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</si>
  <si>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</si>
  <si>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</si>
  <si>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</si>
  <si>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</si>
  <si>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</si>
  <si>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</si>
  <si>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</si>
  <si>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</si>
  <si>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</si>
  <si>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</si>
  <si>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</si>
  <si>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</si>
  <si>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</si>
  <si>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</si>
  <si>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</si>
  <si>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</si>
  <si>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</si>
  <si>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</si>
  <si>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</si>
  <si>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</si>
  <si>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</si>
  <si>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</si>
  <si>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</si>
  <si>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</si>
  <si>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</si>
  <si>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</si>
  <si>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</si>
  <si>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</si>
  <si>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</si>
  <si>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</si>
  <si>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</si>
  <si>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</si>
  <si>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</si>
  <si>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</si>
  <si>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</si>
  <si>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</si>
  <si>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</si>
  <si>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</si>
  <si>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</si>
  <si>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</si>
  <si>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</si>
  <si>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</si>
  <si>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</si>
  <si>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</si>
  <si>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</si>
  <si>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</si>
  <si>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</si>
  <si>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</si>
  <si>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</si>
  <si>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</si>
  <si>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</si>
  <si>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</si>
  <si>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</si>
  <si>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</si>
  <si>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</si>
  <si>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</si>
  <si>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</si>
  <si>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</si>
  <si>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</si>
  <si>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</si>
  <si>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</si>
  <si>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</si>
  <si>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</si>
  <si>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</si>
  <si>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</si>
  <si>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</si>
  <si>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</si>
  <si>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</si>
  <si>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</si>
  <si>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</si>
  <si>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</si>
  <si>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</si>
  <si>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</si>
  <si>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</si>
  <si>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</si>
  <si>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</si>
  <si>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</si>
  <si>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</si>
  <si>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</si>
  <si>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</si>
  <si>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</si>
  <si>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</si>
  <si>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</si>
  <si>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</si>
  <si>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</si>
  <si>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</si>
  <si>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</si>
  <si>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</si>
  <si>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</si>
  <si>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</si>
  <si>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</si>
  <si>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</si>
  <si>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</si>
  <si>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</si>
  <si>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RÚM</t>
  </si>
  <si>
    <t>Ísskáp</t>
  </si>
  <si>
    <t>leigu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</si>
</sst>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120000.0</c:v>
                </c:pt>
                <c:pt idx="11">
                  <c:v>0.0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421645.0</c:v>
                </c:pt>
                <c:pt idx="10">
                  <c:v>76997.0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6555072"/>
        <c:axId val="-2116544176"/>
      </c:lineChart>
      <c:catAx>
        <c:axId val="-21165550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44176"/>
        <c:crosses val="autoZero"/>
        <c:auto val="1"/>
        <c:lblAlgn val="ctr"/>
        <c:lblOffset val="100"/>
        <c:noMultiLvlLbl val="1"/>
      </c:catAx>
      <c:valAx>
        <c:axId val="-211654417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5507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520016"/>
        <c:axId val="-2116505456"/>
      </c:barChart>
      <c:catAx>
        <c:axId val="-211652001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05456"/>
        <c:crosses val="autoZero"/>
        <c:auto val="1"/>
        <c:lblAlgn val="ctr"/>
        <c:lblOffset val="100"/>
        <c:noMultiLvlLbl val="1"/>
      </c:catAx>
      <c:valAx>
        <c:axId val="-21165054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2001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111296"/>
        <c:axId val="2119114528"/>
      </c:barChart>
      <c:catAx>
        <c:axId val="21191112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9114528"/>
        <c:crosses val="autoZero"/>
        <c:auto val="1"/>
        <c:lblAlgn val="ctr"/>
        <c:lblOffset val="100"/>
        <c:noMultiLvlLbl val="1"/>
      </c:catAx>
      <c:valAx>
        <c:axId val="2119114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911129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143184"/>
        <c:axId val="2119146288"/>
      </c:barChart>
      <c:catAx>
        <c:axId val="21191431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9146288"/>
        <c:crosses val="autoZero"/>
        <c:auto val="1"/>
        <c:lblAlgn val="ctr"/>
        <c:lblOffset val="100"/>
        <c:noMultiLvlLbl val="1"/>
      </c:catAx>
      <c:valAx>
        <c:axId val="21191462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91431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436704"/>
        <c:axId val="-2116433472"/>
      </c:barChart>
      <c:catAx>
        <c:axId val="-21164367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6433472"/>
        <c:crosses val="autoZero"/>
        <c:auto val="1"/>
        <c:lblAlgn val="ctr"/>
        <c:lblOffset val="100"/>
        <c:noMultiLvlLbl val="1"/>
      </c:catAx>
      <c:valAx>
        <c:axId val="-2116433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64367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394928"/>
        <c:axId val="-2116391632"/>
      </c:barChart>
      <c:catAx>
        <c:axId val="-211639492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91632"/>
        <c:crosses val="autoZero"/>
        <c:auto val="1"/>
        <c:lblAlgn val="ctr"/>
        <c:lblOffset val="100"/>
        <c:noMultiLvlLbl val="1"/>
      </c:catAx>
      <c:valAx>
        <c:axId val="-21163916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9492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711664"/>
        <c:axId val="-2091708192"/>
      </c:barChart>
      <c:catAx>
        <c:axId val="-20917116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1708192"/>
        <c:crosses val="autoZero"/>
        <c:auto val="1"/>
        <c:lblAlgn val="ctr"/>
        <c:lblOffset val="100"/>
        <c:noMultiLvlLbl val="1"/>
      </c:catAx>
      <c:valAx>
        <c:axId val="-2091708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17116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345792"/>
        <c:axId val="-2116369568"/>
      </c:barChart>
      <c:catAx>
        <c:axId val="-211634579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69568"/>
        <c:crosses val="autoZero"/>
        <c:auto val="1"/>
        <c:lblAlgn val="ctr"/>
        <c:lblOffset val="100"/>
        <c:noMultiLvlLbl val="1"/>
      </c:catAx>
      <c:valAx>
        <c:axId val="-21163695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4579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474480"/>
        <c:axId val="2113477712"/>
      </c:barChart>
      <c:catAx>
        <c:axId val="21134744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3477712"/>
        <c:crosses val="autoZero"/>
        <c:auto val="1"/>
        <c:lblAlgn val="ctr"/>
        <c:lblOffset val="100"/>
        <c:noMultiLvlLbl val="1"/>
      </c:catAx>
      <c:valAx>
        <c:axId val="2113477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34744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94960"/>
        <c:axId val="2118811760"/>
      </c:barChart>
      <c:catAx>
        <c:axId val="211889496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811760"/>
        <c:crosses val="autoZero"/>
        <c:auto val="1"/>
        <c:lblAlgn val="ctr"/>
        <c:lblOffset val="100"/>
        <c:noMultiLvlLbl val="1"/>
      </c:catAx>
      <c:valAx>
        <c:axId val="21188117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89496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677664"/>
        <c:axId val="2118825456"/>
      </c:barChart>
      <c:catAx>
        <c:axId val="-20916776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8825456"/>
        <c:crosses val="autoZero"/>
        <c:auto val="1"/>
        <c:lblAlgn val="ctr"/>
        <c:lblOffset val="100"/>
        <c:noMultiLvlLbl val="1"/>
      </c:catAx>
      <c:valAx>
        <c:axId val="2118825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16776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94576"/>
        <c:axId val="2118786288"/>
      </c:barChart>
      <c:catAx>
        <c:axId val="21188945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786288"/>
        <c:crosses val="autoZero"/>
        <c:auto val="1"/>
        <c:lblAlgn val="ctr"/>
        <c:lblOffset val="100"/>
        <c:noMultiLvlLbl val="1"/>
      </c:catAx>
      <c:valAx>
        <c:axId val="21187862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8945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279744"/>
        <c:axId val="-2116276512"/>
      </c:barChart>
      <c:catAx>
        <c:axId val="-211627974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6276512"/>
        <c:crosses val="autoZero"/>
        <c:auto val="1"/>
        <c:lblAlgn val="ctr"/>
        <c:lblOffset val="100"/>
        <c:noMultiLvlLbl val="1"/>
      </c:catAx>
      <c:valAx>
        <c:axId val="-21162765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627974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212688"/>
        <c:axId val="-2116209392"/>
      </c:barChart>
      <c:catAx>
        <c:axId val="-211621268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209392"/>
        <c:crosses val="autoZero"/>
        <c:auto val="1"/>
        <c:lblAlgn val="ctr"/>
        <c:lblOffset val="100"/>
        <c:noMultiLvlLbl val="1"/>
      </c:catAx>
      <c:valAx>
        <c:axId val="-21162093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21268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175808"/>
        <c:axId val="-2116172576"/>
      </c:barChart>
      <c:catAx>
        <c:axId val="-21161758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6172576"/>
        <c:crosses val="autoZero"/>
        <c:auto val="1"/>
        <c:lblAlgn val="ctr"/>
        <c:lblOffset val="100"/>
        <c:noMultiLvlLbl val="1"/>
      </c:catAx>
      <c:valAx>
        <c:axId val="-2116172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617580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147472"/>
        <c:axId val="-2116149776"/>
      </c:barChart>
      <c:catAx>
        <c:axId val="21181474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149776"/>
        <c:crosses val="autoZero"/>
        <c:auto val="1"/>
        <c:lblAlgn val="ctr"/>
        <c:lblOffset val="100"/>
        <c:noMultiLvlLbl val="1"/>
      </c:catAx>
      <c:valAx>
        <c:axId val="-211614977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1474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129840"/>
        <c:axId val="2118156896"/>
      </c:barChart>
      <c:catAx>
        <c:axId val="21181298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8156896"/>
        <c:crosses val="autoZero"/>
        <c:auto val="1"/>
        <c:lblAlgn val="ctr"/>
        <c:lblOffset val="100"/>
        <c:noMultiLvlLbl val="1"/>
      </c:catAx>
      <c:valAx>
        <c:axId val="2118156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81298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196832"/>
        <c:axId val="-2115371664"/>
      </c:barChart>
      <c:catAx>
        <c:axId val="211819683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371664"/>
        <c:crosses val="autoZero"/>
        <c:auto val="1"/>
        <c:lblAlgn val="ctr"/>
        <c:lblOffset val="100"/>
        <c:noMultiLvlLbl val="1"/>
      </c:catAx>
      <c:valAx>
        <c:axId val="-211537166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19683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587760"/>
        <c:axId val="-2115151200"/>
      </c:barChart>
      <c:catAx>
        <c:axId val="-211558776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5151200"/>
        <c:crosses val="autoZero"/>
        <c:auto val="1"/>
        <c:lblAlgn val="ctr"/>
        <c:lblOffset val="100"/>
        <c:noMultiLvlLbl val="1"/>
      </c:catAx>
      <c:valAx>
        <c:axId val="-2115151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558776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54212.0</c:v>
                </c:pt>
                <c:pt idx="1">
                  <c:v>3000.0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662112"/>
        <c:axId val="-2115101008"/>
      </c:barChart>
      <c:catAx>
        <c:axId val="-209166211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101008"/>
        <c:crosses val="autoZero"/>
        <c:auto val="1"/>
        <c:lblAlgn val="ctr"/>
        <c:lblOffset val="100"/>
        <c:noMultiLvlLbl val="1"/>
      </c:catAx>
      <c:valAx>
        <c:axId val="-211510100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166211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421645.0</c:v>
                </c:pt>
                <c:pt idx="2" formatCode="0">
                  <c:v>0.0</c:v>
                </c:pt>
                <c:pt idx="3">
                  <c:v>421645.0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601264"/>
        <c:axId val="2113604512"/>
      </c:barChart>
      <c:catAx>
        <c:axId val="21136012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3604512"/>
        <c:crosses val="autoZero"/>
        <c:auto val="1"/>
        <c:lblAlgn val="ctr"/>
        <c:lblOffset val="100"/>
        <c:noMultiLvlLbl val="1"/>
      </c:catAx>
      <c:valAx>
        <c:axId val="21136045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36012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7809.0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30000.0</c:v>
                </c:pt>
                <c:pt idx="8">
                  <c:v>39188.0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029040"/>
        <c:axId val="-2115162560"/>
      </c:barChart>
      <c:catAx>
        <c:axId val="-20970290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162560"/>
        <c:crosses val="autoZero"/>
        <c:auto val="1"/>
        <c:lblAlgn val="ctr"/>
        <c:lblOffset val="100"/>
        <c:noMultiLvlLbl val="1"/>
      </c:catAx>
      <c:valAx>
        <c:axId val="-21151625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70290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120000.0</c:v>
                </c:pt>
                <c:pt idx="1">
                  <c:v>76997.0</c:v>
                </c:pt>
                <c:pt idx="2" formatCode="0">
                  <c:v>39188.0</c:v>
                </c:pt>
                <c:pt idx="3">
                  <c:v>37809.0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354640"/>
        <c:axId val="-2115351696"/>
      </c:barChart>
      <c:catAx>
        <c:axId val="-21153546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5351696"/>
        <c:crosses val="autoZero"/>
        <c:auto val="1"/>
        <c:lblAlgn val="ctr"/>
        <c:lblOffset val="100"/>
        <c:noMultiLvlLbl val="1"/>
      </c:catAx>
      <c:valAx>
        <c:axId val="-2115351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53546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408944"/>
        <c:axId val="-2097005488"/>
      </c:barChart>
      <c:catAx>
        <c:axId val="-211540894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7005488"/>
        <c:crosses val="autoZero"/>
        <c:auto val="1"/>
        <c:lblAlgn val="ctr"/>
        <c:lblOffset val="100"/>
        <c:noMultiLvlLbl val="1"/>
      </c:catAx>
      <c:valAx>
        <c:axId val="-20970054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40894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6995472"/>
        <c:axId val="-2096992224"/>
      </c:barChart>
      <c:catAx>
        <c:axId val="-20969954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6992224"/>
        <c:crosses val="autoZero"/>
        <c:auto val="1"/>
        <c:lblAlgn val="ctr"/>
        <c:lblOffset val="100"/>
        <c:noMultiLvlLbl val="1"/>
      </c:catAx>
      <c:valAx>
        <c:axId val="-20969922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69954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135224</v>
      </c>
      <c r="M5" s="66">
        <f>X38</f>
        <v>43003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120000</v>
      </c>
      <c r="Y23" s="104">
        <f>Áætlun!Y19</f>
        <v>0</v>
      </c>
      <c r="Z23" s="107">
        <f>Desember!J18</f>
        <v>0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54212</v>
      </c>
      <c r="W26" s="114">
        <f>Áætlun!W33</f>
        <v>0</v>
      </c>
      <c r="X26" s="116">
        <f>Nóvember!W6</f>
        <v>7809</v>
      </c>
      <c r="Y26" s="114">
        <f>Áætlun!Y33</f>
        <v>0</v>
      </c>
      <c r="Z26" s="121">
        <f>Desember!W6</f>
        <v>0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3000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0</v>
      </c>
      <c r="W29" s="108">
        <f>Áætlun!W77</f>
        <v>0</v>
      </c>
      <c r="X29" s="116">
        <f>Nóvember!W9</f>
        <v>0</v>
      </c>
      <c r="Y29" s="108">
        <f>Áætlun!Y77</f>
        <v>0</v>
      </c>
      <c r="Z29" s="121">
        <f>Desember!W9</f>
        <v>0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0</v>
      </c>
      <c r="Y30" s="108">
        <f>Áætlun!Y94</f>
        <v>0</v>
      </c>
      <c r="Z30" s="121">
        <f>Desember!W10</f>
        <v>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0</v>
      </c>
      <c r="Y31" s="108">
        <f>Áætlun!Y146</f>
        <v>0</v>
      </c>
      <c r="Z31" s="121">
        <f>Desember!W11</f>
        <v>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30000</v>
      </c>
      <c r="Y33" s="108">
        <f>Áætlun!Y113</f>
        <v>0</v>
      </c>
      <c r="Z33" s="121">
        <f>Desember!W13</f>
        <v>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0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0</v>
      </c>
      <c r="Y35" s="146">
        <f>Áætlun!Y170</f>
        <v>0</v>
      </c>
      <c r="Z35" s="121">
        <f>Desember!W15</f>
        <v>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421645</v>
      </c>
      <c r="W36" s="154">
        <f t="shared" si="0"/>
        <v>0</v>
      </c>
      <c r="X36" s="116">
        <f t="shared" si="0"/>
        <v>76997</v>
      </c>
      <c r="Y36" s="155">
        <f t="shared" si="0"/>
        <v>0</v>
      </c>
      <c r="Z36" s="121">
        <f t="shared" si="0"/>
        <v>0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135224</v>
      </c>
      <c r="W38" s="157">
        <f t="shared" si="1"/>
        <v>0</v>
      </c>
      <c r="X38" s="158">
        <f t="shared" si="1"/>
        <v>43003</v>
      </c>
      <c r="Y38" s="159">
        <f t="shared" si="1"/>
        <v>0</v>
      </c>
      <c r="Z38" s="160">
        <f t="shared" si="1"/>
        <v>0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676869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120000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421645</v>
      </c>
      <c r="P46" s="165">
        <f>X36</f>
        <v>76997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62021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3000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0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135224</v>
      </c>
      <c r="P51" s="167">
        <f>X38</f>
        <v>43003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13623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380810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39188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498642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178227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120000</v>
      </c>
      <c r="Y6" s="17"/>
      <c r="Z6" s="103">
        <f>Desember!U24</f>
        <v>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0</v>
      </c>
      <c r="Y7" s="17"/>
      <c r="Z7" s="103">
        <f>Desember!U25</f>
        <v>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120000</v>
      </c>
      <c r="Y19" s="132">
        <f>SUM(Y6:Y18)</f>
        <v>0</v>
      </c>
      <c r="Z19" s="136">
        <f>+SUM(Z6:Z18)</f>
        <v>0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16812</v>
      </c>
      <c r="W24" s="141"/>
      <c r="X24" s="142">
        <f>Nóvember!J24</f>
        <v>7809</v>
      </c>
      <c r="Y24" s="141"/>
      <c r="Z24" s="147">
        <f>Desember!J24</f>
        <v>0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54212</v>
      </c>
      <c r="W33" s="172">
        <f t="shared" si="0"/>
        <v>0</v>
      </c>
      <c r="X33" s="172">
        <f t="shared" si="0"/>
        <v>7809</v>
      </c>
      <c r="Y33" s="172">
        <f t="shared" si="0"/>
        <v>0</v>
      </c>
      <c r="Z33" s="172">
        <f t="shared" si="0"/>
        <v>0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0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3000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0</v>
      </c>
      <c r="Y70" s="141"/>
      <c r="Z70" s="147">
        <f>Desember!N46</f>
        <v>0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0</v>
      </c>
      <c r="W77" s="179">
        <f t="shared" si="3"/>
        <v>0</v>
      </c>
      <c r="X77" s="179">
        <f t="shared" si="3"/>
        <v>0</v>
      </c>
      <c r="Y77" s="179">
        <f t="shared" si="3"/>
        <v>0</v>
      </c>
      <c r="Z77" s="179">
        <f t="shared" si="3"/>
        <v>0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0</v>
      </c>
      <c r="Y94" s="179">
        <f t="shared" si="4"/>
        <v>0</v>
      </c>
      <c r="Z94" s="179">
        <f t="shared" si="4"/>
        <v>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30000</v>
      </c>
      <c r="Y101" s="141"/>
      <c r="Z101" s="147">
        <f>Desember!P28</f>
        <v>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30000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0</v>
      </c>
      <c r="Y140" s="141"/>
      <c r="Z140" s="147">
        <f>Desember!N34</f>
        <v>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0</v>
      </c>
      <c r="Y141" s="141"/>
      <c r="Z141" s="147">
        <f>Desember!N35</f>
        <v>0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0</v>
      </c>
      <c r="Y145" s="141"/>
      <c r="Z145" s="147">
        <f>Desember!N39</f>
        <v>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0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0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0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0</v>
      </c>
      <c r="Y169" s="141"/>
      <c r="Z169" s="147">
        <f>Desember!P48</f>
        <v>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Q129:R129"/>
    <mergeCell ref="U129:V129"/>
    <mergeCell ref="O115:P115"/>
    <mergeCell ref="S79:T79"/>
    <mergeCell ref="Q79:R79"/>
    <mergeCell ref="M79:N79"/>
    <mergeCell ref="O79:P79"/>
    <mergeCell ref="U79:V79"/>
    <mergeCell ref="E115:F115"/>
    <mergeCell ref="I79:J79"/>
    <mergeCell ref="K165:L165"/>
    <mergeCell ref="K115:L115"/>
    <mergeCell ref="K79:L79"/>
    <mergeCell ref="K148:L148"/>
    <mergeCell ref="M115:N115"/>
    <mergeCell ref="O165:P165"/>
    <mergeCell ref="Q165:R165"/>
    <mergeCell ref="M165:N165"/>
    <mergeCell ref="E79:F79"/>
    <mergeCell ref="G79:H79"/>
    <mergeCell ref="S35:T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workbookViewId="0">
      <selection activeCell="C17" sqref="C1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54212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3000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/>
      <c r="B15" s="36"/>
      <c r="C15" s="36"/>
      <c r="D15" s="44"/>
      <c r="E15" s="38"/>
      <c r="F15" s="39" t="str">
        <f t="shared" si="0"/>
        <v/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35"/>
      <c r="B16" s="36"/>
      <c r="C16" s="36"/>
      <c r="D16" s="44"/>
      <c r="E16" s="38"/>
      <c r="F16" s="39" t="str">
        <f t="shared" si="0"/>
        <v/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/>
      <c r="B17" s="36"/>
      <c r="C17" s="36"/>
      <c r="D17" s="44"/>
      <c r="E17" s="38"/>
      <c r="F17" s="39" t="str">
        <f t="shared" si="0"/>
        <v/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/>
      <c r="B18" s="36"/>
      <c r="C18" s="36"/>
      <c r="D18" s="44"/>
      <c r="E18" s="38"/>
      <c r="F18" s="39" t="str">
        <f t="shared" si="0"/>
        <v/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/>
      <c r="B19" s="36"/>
      <c r="C19" s="36"/>
      <c r="D19" s="44"/>
      <c r="E19" s="38"/>
      <c r="F19" s="39" t="str">
        <f t="shared" si="0"/>
        <v/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/>
      <c r="B20" s="36"/>
      <c r="C20" s="36"/>
      <c r="D20" s="44"/>
      <c r="E20" s="38"/>
      <c r="F20" s="39" t="str">
        <f t="shared" si="0"/>
        <v/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16812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54212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0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3000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16812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421645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421645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54212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0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3000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421645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workbookViewId="0">
      <pane xSplit="1" topLeftCell="B1" activePane="topRight" state="frozen"/>
      <selection pane="topRight" activeCell="F11" sqref="F11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36" t="s">
        <v>138</v>
      </c>
      <c r="D5" s="36" t="s">
        <v>113</v>
      </c>
      <c r="E5" s="37">
        <v>29605</v>
      </c>
      <c r="F5" s="38" t="s">
        <v>278</v>
      </c>
      <c r="G5" s="39">
        <f>+J18-E5</f>
        <v>90395</v>
      </c>
      <c r="H5" s="3"/>
      <c r="I5" s="40" t="s">
        <v>92</v>
      </c>
      <c r="J5" s="41">
        <v>120000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>
        <v>40848</v>
      </c>
      <c r="C6" s="36" t="s">
        <v>138</v>
      </c>
      <c r="D6" s="36" t="s">
        <v>124</v>
      </c>
      <c r="E6" s="44">
        <v>9583</v>
      </c>
      <c r="F6" s="38" t="s">
        <v>279</v>
      </c>
      <c r="G6" s="39">
        <f t="shared" ref="G6:G203" si="0">+IF(E6="","",G5-E6)</f>
        <v>80812</v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7809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>
        <v>40848</v>
      </c>
      <c r="C7" s="36" t="s">
        <v>104</v>
      </c>
      <c r="D7" s="36" t="s">
        <v>137</v>
      </c>
      <c r="E7" s="44">
        <v>30000</v>
      </c>
      <c r="F7" s="38" t="s">
        <v>280</v>
      </c>
      <c r="G7" s="39">
        <f t="shared" si="0"/>
        <v>50812</v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>
        <v>40848</v>
      </c>
      <c r="C8" s="36" t="s">
        <v>91</v>
      </c>
      <c r="D8" s="36" t="s">
        <v>59</v>
      </c>
      <c r="E8" s="44">
        <v>7809</v>
      </c>
      <c r="F8" s="38" t="s">
        <v>95</v>
      </c>
      <c r="G8" s="39">
        <f t="shared" si="0"/>
        <v>43003</v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120000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7809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120000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7809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7809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120000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76997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37809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7809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76997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2015-10-26T19:52:24Z</dcterms:modified>
</cp:coreProperties>
</file>