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4370" windowHeight="7485" firstSheet="2" activeTab="9"/>
  </bookViews>
  <sheets>
    <sheet name="예제3" sheetId="2" r:id="rId1"/>
    <sheet name="예제4" sheetId="3" r:id="rId2"/>
    <sheet name="예제5" sheetId="4" r:id="rId3"/>
    <sheet name="Sheet5" sheetId="5" r:id="rId4"/>
    <sheet name="시나리오 요약" sheetId="11" r:id="rId5"/>
    <sheet name="예제15" sheetId="6" r:id="rId6"/>
    <sheet name="p69 예제1" sheetId="7" r:id="rId7"/>
    <sheet name="Sheet8" sheetId="8" r:id="rId8"/>
    <sheet name="Sheet9" sheetId="9" r:id="rId9"/>
    <sheet name="Sheet10" sheetId="10" r:id="rId10"/>
  </sheets>
  <definedNames>
    <definedName name="가입일">예제4!$E$2:$E$5</definedName>
    <definedName name="근속연수">예제5!$E$3:$E$7</definedName>
    <definedName name="기본급">예제5!$F$3:$F$7</definedName>
    <definedName name="년수선택">예제5!$L$12</definedName>
    <definedName name="년수선택1">예제5!$J$12</definedName>
    <definedName name="년수선택2">예제5!$L$12</definedName>
    <definedName name="년수선택3">Sheet5!$C$2:$C$14</definedName>
    <definedName name="발행번호">예제4!$E$12</definedName>
    <definedName name="부서명">예제5!$C$3:$C$7</definedName>
    <definedName name="부서선택">Sheet5!$A$2:$A$6</definedName>
    <definedName name="사번">예제5!$A$3:$A$7</definedName>
    <definedName name="상품명">예제3!$C$4:$C$10</definedName>
    <definedName name="상품명1">예제3!$O$4:$O$8</definedName>
    <definedName name="상품코드">예제3!$N$4:$N$9</definedName>
    <definedName name="성명">예제4!$B$2:$B$5</definedName>
    <definedName name="수량">예제3!$E$4:$E$10</definedName>
    <definedName name="이름">예제5!$B$3:$B$7</definedName>
    <definedName name="주민번호">예제4!$C$2:$C$5</definedName>
    <definedName name="주소">예제4!$H$2:$H$5</definedName>
    <definedName name="지역">예제4!$G$2:$G$5</definedName>
    <definedName name="직급">예제5!$D$3:$D$7</definedName>
    <definedName name="직급선택">Sheet5!$B$2:$B$7</definedName>
    <definedName name="직업">예제4!$D$2:$D$5</definedName>
    <definedName name="탈퇴일">예제4!$F$2:$F$5</definedName>
    <definedName name="회원번호">예제4!$A$2:$A$5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6"/>
  <c r="E15" i="10"/>
  <c r="E12"/>
  <c r="E13"/>
  <c r="E14"/>
  <c r="E11"/>
  <c r="C15"/>
  <c r="D15"/>
  <c r="B15"/>
  <c r="E4"/>
  <c r="E5"/>
  <c r="E6"/>
  <c r="E7"/>
  <c r="E3"/>
  <c r="C7"/>
  <c r="D7"/>
  <c r="B7"/>
  <c r="C15" i="9"/>
  <c r="D15"/>
  <c r="B15"/>
  <c r="C7"/>
  <c r="D7"/>
  <c r="B7"/>
  <c r="C2" i="8"/>
  <c r="D2"/>
  <c r="E2"/>
  <c r="F2"/>
  <c r="C3"/>
  <c r="D3"/>
  <c r="E3"/>
  <c r="F3"/>
  <c r="C4"/>
  <c r="D4"/>
  <c r="E4"/>
  <c r="F4"/>
  <c r="C5"/>
  <c r="D5"/>
  <c r="E5"/>
  <c r="F5"/>
  <c r="C6"/>
  <c r="D6"/>
  <c r="E6"/>
  <c r="F6"/>
  <c r="C7"/>
  <c r="D7"/>
  <c r="E7"/>
  <c r="F7"/>
  <c r="C8"/>
  <c r="D8"/>
  <c r="E8"/>
  <c r="F8"/>
  <c r="C9"/>
  <c r="D9"/>
  <c r="E9"/>
  <c r="F9"/>
  <c r="C10"/>
  <c r="D10"/>
  <c r="E10"/>
  <c r="F10"/>
  <c r="C11"/>
  <c r="D11"/>
  <c r="E11"/>
  <c r="F11"/>
  <c r="C12"/>
  <c r="D12"/>
  <c r="E12"/>
  <c r="F12"/>
  <c r="C13"/>
  <c r="D13"/>
  <c r="E13"/>
  <c r="F13"/>
  <c r="C14"/>
  <c r="D14"/>
  <c r="E14"/>
  <c r="F14"/>
  <c r="C15"/>
  <c r="D15"/>
  <c r="E15"/>
  <c r="F15"/>
  <c r="C16"/>
  <c r="D16"/>
  <c r="E16"/>
  <c r="F16"/>
  <c r="C17"/>
  <c r="D17"/>
  <c r="E17"/>
  <c r="F17"/>
  <c r="C18"/>
  <c r="D18"/>
  <c r="E18"/>
  <c r="F18"/>
  <c r="C19"/>
  <c r="D19"/>
  <c r="E19"/>
  <c r="F19"/>
  <c r="C17" i="7"/>
  <c r="D17"/>
  <c r="E17"/>
  <c r="B17"/>
  <c r="C8"/>
  <c r="D8"/>
  <c r="E8"/>
  <c r="B8"/>
  <c r="D12" i="6"/>
  <c r="D13"/>
  <c r="D14"/>
  <c r="D15"/>
  <c r="D16"/>
  <c r="D11"/>
  <c r="C12"/>
  <c r="C13"/>
  <c r="C14"/>
  <c r="C15"/>
  <c r="C16"/>
  <c r="C11"/>
  <c r="E11" s="1"/>
  <c r="C7"/>
  <c r="B14" i="3"/>
  <c r="E16"/>
  <c r="B16"/>
  <c r="B15"/>
  <c r="E14" s="1"/>
  <c r="B13"/>
  <c r="B12"/>
  <c r="B11"/>
  <c r="K8" i="2"/>
  <c r="E12" i="6" l="1"/>
  <c r="E13" s="1"/>
  <c r="E14" s="1"/>
  <c r="E15" s="1"/>
  <c r="E16" s="1"/>
</calcChain>
</file>

<file path=xl/sharedStrings.xml><?xml version="1.0" encoding="utf-8"?>
<sst xmlns="http://schemas.openxmlformats.org/spreadsheetml/2006/main" count="281" uniqueCount="170">
  <si>
    <t>입고날짜</t>
    <phoneticPr fontId="1" type="noConversion"/>
  </si>
  <si>
    <t>상품코드</t>
    <phoneticPr fontId="1" type="noConversion"/>
  </si>
  <si>
    <t>상품명</t>
    <phoneticPr fontId="1" type="noConversion"/>
  </si>
  <si>
    <t>단가</t>
    <phoneticPr fontId="1" type="noConversion"/>
  </si>
  <si>
    <t>수량</t>
    <phoneticPr fontId="1" type="noConversion"/>
  </si>
  <si>
    <t>할인율</t>
    <phoneticPr fontId="1" type="noConversion"/>
  </si>
  <si>
    <t>금액</t>
    <phoneticPr fontId="1" type="noConversion"/>
  </si>
  <si>
    <t>5월 8일</t>
    <phoneticPr fontId="1" type="noConversion"/>
  </si>
  <si>
    <t>5월 9일</t>
    <phoneticPr fontId="1" type="noConversion"/>
  </si>
  <si>
    <t>5월 18일</t>
    <phoneticPr fontId="1" type="noConversion"/>
  </si>
  <si>
    <t>5월 20일</t>
    <phoneticPr fontId="1" type="noConversion"/>
  </si>
  <si>
    <t>5월 21일</t>
    <phoneticPr fontId="1" type="noConversion"/>
  </si>
  <si>
    <t>5월 22일</t>
    <phoneticPr fontId="1" type="noConversion"/>
  </si>
  <si>
    <t>M001</t>
    <phoneticPr fontId="1" type="noConversion"/>
  </si>
  <si>
    <t>C001</t>
    <phoneticPr fontId="1" type="noConversion"/>
  </si>
  <si>
    <t>D001</t>
    <phoneticPr fontId="1" type="noConversion"/>
  </si>
  <si>
    <t>P001</t>
    <phoneticPr fontId="1" type="noConversion"/>
  </si>
  <si>
    <t>C002</t>
    <phoneticPr fontId="1" type="noConversion"/>
  </si>
  <si>
    <t>MP3</t>
    <phoneticPr fontId="1" type="noConversion"/>
  </si>
  <si>
    <t>전자사전</t>
  </si>
  <si>
    <t>전자사전</t>
    <phoneticPr fontId="1" type="noConversion"/>
  </si>
  <si>
    <t>Computer</t>
    <phoneticPr fontId="1" type="noConversion"/>
  </si>
  <si>
    <t>PDA</t>
    <phoneticPr fontId="1" type="noConversion"/>
  </si>
  <si>
    <t>Notebook</t>
    <phoneticPr fontId="1" type="noConversion"/>
  </si>
  <si>
    <t>상품 입고 내역서</t>
    <phoneticPr fontId="1" type="noConversion"/>
  </si>
  <si>
    <t>회원번호</t>
    <phoneticPr fontId="1" type="noConversion"/>
  </si>
  <si>
    <t>성명</t>
    <phoneticPr fontId="1" type="noConversion"/>
  </si>
  <si>
    <t>주민번호</t>
    <phoneticPr fontId="1" type="noConversion"/>
  </si>
  <si>
    <t>직업</t>
    <phoneticPr fontId="1" type="noConversion"/>
  </si>
  <si>
    <t>가입일</t>
    <phoneticPr fontId="1" type="noConversion"/>
  </si>
  <si>
    <t xml:space="preserve">탈퇴일 </t>
    <phoneticPr fontId="1" type="noConversion"/>
  </si>
  <si>
    <t>지역</t>
    <phoneticPr fontId="1" type="noConversion"/>
  </si>
  <si>
    <t>주소</t>
    <phoneticPr fontId="1" type="noConversion"/>
  </si>
  <si>
    <t>K0001</t>
    <phoneticPr fontId="1" type="noConversion"/>
  </si>
  <si>
    <t>K0002</t>
  </si>
  <si>
    <t>K0003</t>
  </si>
  <si>
    <t>K0004</t>
  </si>
  <si>
    <t>정유진</t>
    <phoneticPr fontId="1" type="noConversion"/>
  </si>
  <si>
    <t>홍길동</t>
    <phoneticPr fontId="1" type="noConversion"/>
  </si>
  <si>
    <t>홍미라</t>
    <phoneticPr fontId="1" type="noConversion"/>
  </si>
  <si>
    <t>대장금</t>
    <phoneticPr fontId="1" type="noConversion"/>
  </si>
  <si>
    <t>주부</t>
    <phoneticPr fontId="1" type="noConversion"/>
  </si>
  <si>
    <t>회사원</t>
    <phoneticPr fontId="1" type="noConversion"/>
  </si>
  <si>
    <t>교사</t>
    <phoneticPr fontId="1" type="noConversion"/>
  </si>
  <si>
    <t>부산시 부산진구 부전동</t>
    <phoneticPr fontId="1" type="noConversion"/>
  </si>
  <si>
    <t>부산시 동래구 장전동 100번지</t>
    <phoneticPr fontId="1" type="noConversion"/>
  </si>
  <si>
    <t>부산시 부산진구 전포동</t>
    <phoneticPr fontId="1" type="noConversion"/>
  </si>
  <si>
    <t>회원번호</t>
    <phoneticPr fontId="1" type="noConversion"/>
  </si>
  <si>
    <t>탈퇴구분</t>
    <phoneticPr fontId="1" type="noConversion"/>
  </si>
  <si>
    <t>회원기간</t>
    <phoneticPr fontId="1" type="noConversion"/>
  </si>
  <si>
    <t>주민등록번호</t>
    <phoneticPr fontId="1" type="noConversion"/>
  </si>
  <si>
    <t>클럽지역</t>
    <phoneticPr fontId="1" type="noConversion"/>
  </si>
  <si>
    <t>위의 사실을 증명합니다.</t>
    <phoneticPr fontId="1" type="noConversion"/>
  </si>
  <si>
    <t>우리 스포츠 클럽</t>
    <phoneticPr fontId="1" type="noConversion"/>
  </si>
  <si>
    <t>650210-2******</t>
  </si>
  <si>
    <t>650210-2******</t>
    <phoneticPr fontId="1" type="noConversion"/>
  </si>
  <si>
    <t>700217-1******</t>
    <phoneticPr fontId="1" type="noConversion"/>
  </si>
  <si>
    <t>710213-2******</t>
    <phoneticPr fontId="1" type="noConversion"/>
  </si>
  <si>
    <t>651203-2******</t>
    <phoneticPr fontId="1" type="noConversion"/>
  </si>
  <si>
    <t>사번</t>
    <phoneticPr fontId="1" type="noConversion"/>
  </si>
  <si>
    <t>이름</t>
    <phoneticPr fontId="1" type="noConversion"/>
  </si>
  <si>
    <t>부서명</t>
    <phoneticPr fontId="1" type="noConversion"/>
  </si>
  <si>
    <t>직급</t>
    <phoneticPr fontId="1" type="noConversion"/>
  </si>
  <si>
    <t>근속연수</t>
    <phoneticPr fontId="1" type="noConversion"/>
  </si>
  <si>
    <t>기본급</t>
    <phoneticPr fontId="1" type="noConversion"/>
  </si>
  <si>
    <t>김송인</t>
    <phoneticPr fontId="1" type="noConversion"/>
  </si>
  <si>
    <t>홍정민</t>
    <phoneticPr fontId="1" type="noConversion"/>
  </si>
  <si>
    <t>김수철</t>
    <phoneticPr fontId="1" type="noConversion"/>
  </si>
  <si>
    <t>나문이</t>
    <phoneticPr fontId="1" type="noConversion"/>
  </si>
  <si>
    <t>이상태</t>
    <phoneticPr fontId="1" type="noConversion"/>
  </si>
  <si>
    <t>생산팀</t>
  </si>
  <si>
    <t>생산팀</t>
    <phoneticPr fontId="1" type="noConversion"/>
  </si>
  <si>
    <t>인사팀</t>
    <phoneticPr fontId="1" type="noConversion"/>
  </si>
  <si>
    <t>영업팀</t>
    <phoneticPr fontId="1" type="noConversion"/>
  </si>
  <si>
    <t>기획실</t>
    <phoneticPr fontId="1" type="noConversion"/>
  </si>
  <si>
    <t>대리</t>
    <phoneticPr fontId="1" type="noConversion"/>
  </si>
  <si>
    <t>사원</t>
  </si>
  <si>
    <t>사원</t>
    <phoneticPr fontId="1" type="noConversion"/>
  </si>
  <si>
    <t>과장</t>
  </si>
  <si>
    <t>과장</t>
    <phoneticPr fontId="1" type="noConversion"/>
  </si>
  <si>
    <t xml:space="preserve">부서명 : </t>
    <phoneticPr fontId="1" type="noConversion"/>
  </si>
  <si>
    <t>and</t>
    <phoneticPr fontId="1" type="noConversion"/>
  </si>
  <si>
    <t>직급 :</t>
    <phoneticPr fontId="1" type="noConversion"/>
  </si>
  <si>
    <t>or</t>
    <phoneticPr fontId="1" type="noConversion"/>
  </si>
  <si>
    <t>&lt;검색 조건 1&gt;</t>
    <phoneticPr fontId="1" type="noConversion"/>
  </si>
  <si>
    <t>&lt;검색 조건 2&gt;</t>
    <phoneticPr fontId="1" type="noConversion"/>
  </si>
  <si>
    <t>근속연수 :</t>
    <phoneticPr fontId="1" type="noConversion"/>
  </si>
  <si>
    <t>&lt;검색 조건 3&gt;</t>
    <phoneticPr fontId="1" type="noConversion"/>
  </si>
  <si>
    <t>상품코드</t>
    <phoneticPr fontId="1" type="noConversion"/>
  </si>
  <si>
    <t>P002</t>
    <phoneticPr fontId="1" type="noConversion"/>
  </si>
  <si>
    <t>부서선택</t>
    <phoneticPr fontId="1" type="noConversion"/>
  </si>
  <si>
    <t>직급선택</t>
    <phoneticPr fontId="1" type="noConversion"/>
  </si>
  <si>
    <t>년수선택</t>
    <phoneticPr fontId="1" type="noConversion"/>
  </si>
  <si>
    <t>총무팀</t>
    <phoneticPr fontId="1" type="noConversion"/>
  </si>
  <si>
    <t>차장</t>
    <phoneticPr fontId="1" type="noConversion"/>
  </si>
  <si>
    <t>부장</t>
    <phoneticPr fontId="1" type="noConversion"/>
  </si>
  <si>
    <t>이사</t>
    <phoneticPr fontId="1" type="noConversion"/>
  </si>
  <si>
    <t>&lt;&lt; 할부금 계산표 &gt;&gt;</t>
    <phoneticPr fontId="1" type="noConversion"/>
  </si>
  <si>
    <t>금리</t>
    <phoneticPr fontId="1" type="noConversion"/>
  </si>
  <si>
    <t>할부개월</t>
    <phoneticPr fontId="1" type="noConversion"/>
  </si>
  <si>
    <t>매일 상환액</t>
    <phoneticPr fontId="1" type="noConversion"/>
  </si>
  <si>
    <t>회차</t>
    <phoneticPr fontId="1" type="noConversion"/>
  </si>
  <si>
    <t>원금</t>
    <phoneticPr fontId="1" type="noConversion"/>
  </si>
  <si>
    <t>이자</t>
    <phoneticPr fontId="1" type="noConversion"/>
  </si>
  <si>
    <t>잔액</t>
    <phoneticPr fontId="1" type="noConversion"/>
  </si>
  <si>
    <t>2009 기맹점 판매 수량</t>
    <phoneticPr fontId="1" type="noConversion"/>
  </si>
  <si>
    <t>1분기</t>
  </si>
  <si>
    <t>1분기</t>
    <phoneticPr fontId="1" type="noConversion"/>
  </si>
  <si>
    <t>2분기</t>
  </si>
  <si>
    <t>2분기</t>
    <phoneticPr fontId="1" type="noConversion"/>
  </si>
  <si>
    <t>3분기</t>
  </si>
  <si>
    <t>3분기</t>
    <phoneticPr fontId="1" type="noConversion"/>
  </si>
  <si>
    <t>4분기</t>
  </si>
  <si>
    <t>4분기</t>
    <phoneticPr fontId="1" type="noConversion"/>
  </si>
  <si>
    <t>명동점</t>
  </si>
  <si>
    <t>명동점</t>
    <phoneticPr fontId="1" type="noConversion"/>
  </si>
  <si>
    <t>서초점</t>
  </si>
  <si>
    <t>서초점</t>
    <phoneticPr fontId="1" type="noConversion"/>
  </si>
  <si>
    <t>분당점</t>
  </si>
  <si>
    <t>분당점</t>
    <phoneticPr fontId="1" type="noConversion"/>
  </si>
  <si>
    <t>구로점</t>
  </si>
  <si>
    <t>구로점</t>
    <phoneticPr fontId="1" type="noConversion"/>
  </si>
  <si>
    <t>교대점</t>
  </si>
  <si>
    <t>교대점</t>
    <phoneticPr fontId="1" type="noConversion"/>
  </si>
  <si>
    <t>합계</t>
  </si>
  <si>
    <t>합계</t>
    <phoneticPr fontId="1" type="noConversion"/>
  </si>
  <si>
    <t>2010년 가맹점 판매수량</t>
    <phoneticPr fontId="1" type="noConversion"/>
  </si>
  <si>
    <t>1분기</t>
    <phoneticPr fontId="1" type="noConversion"/>
  </si>
  <si>
    <t>2009-2010 판매수량</t>
    <phoneticPr fontId="1" type="noConversion"/>
  </si>
  <si>
    <t>2009년</t>
    <phoneticPr fontId="1" type="noConversion"/>
  </si>
  <si>
    <t>2010년</t>
    <phoneticPr fontId="1" type="noConversion"/>
  </si>
  <si>
    <t>2009년 가맹점 판매수량</t>
    <phoneticPr fontId="1" type="noConversion"/>
  </si>
  <si>
    <t>2009~2010년 판매수량</t>
    <phoneticPr fontId="1" type="noConversion"/>
  </si>
  <si>
    <t>2009년 가맹점 판매 수량</t>
    <phoneticPr fontId="1" type="noConversion"/>
  </si>
  <si>
    <t>$C$5</t>
  </si>
  <si>
    <t>$C$7</t>
  </si>
  <si>
    <t>$C$11</t>
  </si>
  <si>
    <t>$D$11</t>
  </si>
  <si>
    <t>$C$12</t>
  </si>
  <si>
    <t>$D$12</t>
  </si>
  <si>
    <t>$C$13</t>
  </si>
  <si>
    <t>$D$13</t>
  </si>
  <si>
    <t>$C$14</t>
  </si>
  <si>
    <t>$D$14</t>
  </si>
  <si>
    <t>$C$15</t>
  </si>
  <si>
    <t>$D$15</t>
  </si>
  <si>
    <t>$C$16</t>
  </si>
  <si>
    <t>$D$16</t>
  </si>
  <si>
    <t>금리인상</t>
  </si>
  <si>
    <t>만든 사람 212 날짜 2015-10-06</t>
  </si>
  <si>
    <t>금리인하</t>
  </si>
  <si>
    <t>시나리오 요약</t>
  </si>
  <si>
    <t>변경 셀:</t>
  </si>
  <si>
    <t>현재 값:</t>
  </si>
  <si>
    <t>결과 셀:</t>
  </si>
  <si>
    <t>참고: 현재 값 열은 시나리오 요약 보고서가 작성될 때의</t>
  </si>
  <si>
    <t>변경 셀 값을 나타냅니다. 각 시나리오의 변경 셀들은</t>
  </si>
  <si>
    <t>회색으로 표시됩니다.</t>
  </si>
  <si>
    <t>2009년 1월</t>
  </si>
  <si>
    <t>2009년 1월</t>
    <phoneticPr fontId="1" type="noConversion"/>
  </si>
  <si>
    <t>2009년 2월</t>
  </si>
  <si>
    <t>2009년 2월</t>
    <phoneticPr fontId="1" type="noConversion"/>
  </si>
  <si>
    <t>2009년 3월</t>
  </si>
  <si>
    <t>2009년 3월</t>
    <phoneticPr fontId="1" type="noConversion"/>
  </si>
  <si>
    <t>2010년 1월</t>
  </si>
  <si>
    <t>2010년 1월</t>
    <phoneticPr fontId="1" type="noConversion"/>
  </si>
  <si>
    <t>2010년2월</t>
  </si>
  <si>
    <t>2010년2월</t>
    <phoneticPr fontId="1" type="noConversion"/>
  </si>
  <si>
    <t>2010년 3월</t>
  </si>
  <si>
    <t>2010년 3월</t>
    <phoneticPr fontId="1" type="noConversion"/>
  </si>
</sst>
</file>

<file path=xl/styles.xml><?xml version="1.0" encoding="utf-8"?>
<styleSheet xmlns="http://schemas.openxmlformats.org/spreadsheetml/2006/main">
  <numFmts count="4">
    <numFmt numFmtId="6" formatCode="&quot;₩&quot;#,##0;[Red]\-&quot;₩&quot;#,##0"/>
    <numFmt numFmtId="42" formatCode="_-&quot;₩&quot;* #,##0_-;\-&quot;₩&quot;* #,##0_-;_-&quot;₩&quot;* &quot;-&quot;_-;_-@_-"/>
    <numFmt numFmtId="176" formatCode="yyyy&quot;년&quot;\ mm&quot;월&quot;\ dd&quot;일&quot;\ &quot;부&quot;&quot;터&quot;"/>
    <numFmt numFmtId="177" formatCode="yyyy&quot;년&quot;\ mm&quot;월&quot;\ dd&quot;일&quot;\ &quot;까&quot;&quot;지&quot;"/>
  </numFmts>
  <fonts count="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indexed="9"/>
      <name val="맑은 고딕"/>
      <family val="2"/>
      <charset val="129"/>
      <scheme val="minor"/>
    </font>
    <font>
      <sz val="11"/>
      <color indexed="9"/>
      <name val="맑은 고딕"/>
      <family val="3"/>
      <charset val="129"/>
      <scheme val="minor"/>
    </font>
    <font>
      <sz val="11"/>
      <color indexed="8"/>
      <name val="맑은 고딕"/>
      <family val="2"/>
      <charset val="129"/>
      <scheme val="minor"/>
    </font>
    <font>
      <sz val="11"/>
      <color indexed="18"/>
      <name val="맑은 고딕"/>
      <family val="2"/>
      <charset val="129"/>
      <scheme val="minor"/>
    </font>
    <font>
      <sz val="11"/>
      <color indexed="18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4" xfId="0" applyBorder="1" applyAlignment="1">
      <alignment horizontal="center" vertical="center"/>
    </xf>
    <xf numFmtId="9" fontId="0" fillId="0" borderId="4" xfId="0" applyNumberFormat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>
      <alignment vertical="center"/>
    </xf>
    <xf numFmtId="6" fontId="0" fillId="0" borderId="0" xfId="0" applyNumberFormat="1">
      <alignment vertical="center"/>
    </xf>
    <xf numFmtId="42" fontId="0" fillId="0" borderId="4" xfId="0" applyNumberFormat="1" applyBorder="1" applyAlignment="1">
      <alignment horizontal="center" vertical="center"/>
    </xf>
    <xf numFmtId="6" fontId="0" fillId="0" borderId="4" xfId="0" applyNumberFormat="1" applyBorder="1" applyAlignment="1">
      <alignment horizontal="center" vertical="center"/>
    </xf>
    <xf numFmtId="10" fontId="0" fillId="0" borderId="4" xfId="0" applyNumberFormat="1" applyBorder="1">
      <alignment vertical="center"/>
    </xf>
    <xf numFmtId="6" fontId="0" fillId="0" borderId="4" xfId="0" applyNumberFormat="1" applyBorder="1">
      <alignment vertical="center"/>
    </xf>
    <xf numFmtId="0" fontId="0" fillId="0" borderId="0" xfId="0" applyFill="1" applyBorder="1" applyAlignment="1">
      <alignment vertical="center"/>
    </xf>
    <xf numFmtId="10" fontId="0" fillId="0" borderId="0" xfId="0" applyNumberFormat="1" applyFill="1" applyBorder="1" applyAlignment="1">
      <alignment vertical="center"/>
    </xf>
    <xf numFmtId="6" fontId="0" fillId="0" borderId="0" xfId="0" applyNumberFormat="1" applyFill="1" applyBorder="1" applyAlignment="1">
      <alignment vertical="center"/>
    </xf>
    <xf numFmtId="6" fontId="0" fillId="0" borderId="3" xfId="0" applyNumberFormat="1" applyFill="1" applyBorder="1" applyAlignment="1">
      <alignment vertical="center"/>
    </xf>
    <xf numFmtId="0" fontId="3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0" fillId="0" borderId="14" xfId="0" applyFill="1" applyBorder="1" applyAlignment="1">
      <alignment vertical="center"/>
    </xf>
    <xf numFmtId="0" fontId="4" fillId="3" borderId="0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0" fontId="6" fillId="3" borderId="14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0" fontId="0" fillId="4" borderId="0" xfId="0" applyNumberFormat="1" applyFill="1" applyBorder="1" applyAlignment="1">
      <alignment vertical="center"/>
    </xf>
    <xf numFmtId="0" fontId="7" fillId="0" borderId="0" xfId="0" applyFont="1" applyFill="1" applyBorder="1" applyAlignment="1">
      <alignment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31" fontId="0" fillId="0" borderId="0" xfId="0" applyNumberFormat="1" applyAlignment="1">
      <alignment horizontal="center" vertical="center"/>
    </xf>
    <xf numFmtId="176" fontId="0" fillId="0" borderId="13" xfId="0" applyNumberFormat="1" applyBorder="1" applyAlignment="1">
      <alignment horizontal="center" vertical="center"/>
    </xf>
    <xf numFmtId="176" fontId="0" fillId="0" borderId="14" xfId="0" applyNumberFormat="1" applyBorder="1" applyAlignment="1">
      <alignment horizontal="center" vertical="center"/>
    </xf>
    <xf numFmtId="176" fontId="0" fillId="0" borderId="15" xfId="0" applyNumberFormat="1" applyBorder="1" applyAlignment="1">
      <alignment horizontal="center" vertical="center"/>
    </xf>
    <xf numFmtId="177" fontId="0" fillId="0" borderId="13" xfId="0" applyNumberFormat="1" applyBorder="1" applyAlignment="1">
      <alignment horizontal="center" vertical="center"/>
    </xf>
    <xf numFmtId="177" fontId="0" fillId="0" borderId="14" xfId="0" applyNumberFormat="1" applyBorder="1" applyAlignment="1">
      <alignment horizontal="center" vertical="center"/>
    </xf>
    <xf numFmtId="177" fontId="0" fillId="0" borderId="15" xfId="0" applyNumberFormat="1" applyBorder="1" applyAlignment="1">
      <alignment horizontal="center" vertical="center"/>
    </xf>
  </cellXfs>
  <cellStyles count="1">
    <cellStyle name="표준" xfId="0" builtinId="0"/>
  </cellStyles>
  <dxfs count="3">
    <dxf>
      <font>
        <b/>
        <i val="0"/>
        <color rgb="FFFF0000"/>
      </font>
    </dxf>
    <dxf>
      <font>
        <b/>
        <i val="0"/>
        <color rgb="FFFF0000"/>
      </font>
      <fill>
        <patternFill patternType="none">
          <bgColor auto="1"/>
        </patternFill>
      </fill>
    </dxf>
    <dxf>
      <font>
        <b/>
        <i val="0"/>
        <color theme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selection activeCell="C4" sqref="C4"/>
    </sheetView>
  </sheetViews>
  <sheetFormatPr defaultRowHeight="16.5"/>
  <cols>
    <col min="3" max="3" width="10" bestFit="1" customWidth="1"/>
    <col min="7" max="7" width="9.5" bestFit="1" customWidth="1"/>
  </cols>
  <sheetData>
    <row r="1" spans="1:15">
      <c r="A1" s="28" t="s">
        <v>24</v>
      </c>
      <c r="B1" s="28"/>
      <c r="C1" s="28"/>
      <c r="D1" s="28"/>
      <c r="E1" s="28"/>
      <c r="F1" s="28"/>
      <c r="G1" s="28"/>
    </row>
    <row r="2" spans="1:15">
      <c r="A2" s="29"/>
      <c r="B2" s="29"/>
      <c r="C2" s="29"/>
      <c r="D2" s="29"/>
      <c r="E2" s="29"/>
      <c r="F2" s="29"/>
      <c r="G2" s="29"/>
      <c r="K2" s="5"/>
    </row>
    <row r="3" spans="1:1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N3" t="s">
        <v>88</v>
      </c>
      <c r="O3" t="s">
        <v>2</v>
      </c>
    </row>
    <row r="4" spans="1:15">
      <c r="A4" s="1" t="s">
        <v>7</v>
      </c>
      <c r="B4" s="1" t="s">
        <v>13</v>
      </c>
      <c r="C4" s="1" t="s">
        <v>18</v>
      </c>
      <c r="D4" s="1">
        <v>235000</v>
      </c>
      <c r="E4" s="1">
        <v>100</v>
      </c>
      <c r="F4" s="2">
        <v>0.05</v>
      </c>
      <c r="G4" s="1">
        <v>22352000</v>
      </c>
      <c r="N4" t="s">
        <v>13</v>
      </c>
      <c r="O4" t="s">
        <v>18</v>
      </c>
    </row>
    <row r="5" spans="1:15">
      <c r="A5" s="1" t="s">
        <v>8</v>
      </c>
      <c r="B5" s="1" t="s">
        <v>15</v>
      </c>
      <c r="C5" s="1" t="s">
        <v>20</v>
      </c>
      <c r="D5" s="1">
        <v>256000</v>
      </c>
      <c r="E5" s="1">
        <v>150</v>
      </c>
      <c r="F5" s="2">
        <v>0.05</v>
      </c>
      <c r="G5" s="1">
        <v>36480000</v>
      </c>
      <c r="N5" t="s">
        <v>16</v>
      </c>
      <c r="O5" t="s">
        <v>21</v>
      </c>
    </row>
    <row r="6" spans="1:15">
      <c r="A6" s="1" t="s">
        <v>9</v>
      </c>
      <c r="B6" s="1" t="s">
        <v>14</v>
      </c>
      <c r="C6" s="1" t="s">
        <v>21</v>
      </c>
      <c r="D6" s="1">
        <v>98500</v>
      </c>
      <c r="E6" s="1">
        <v>20</v>
      </c>
      <c r="F6" s="1"/>
      <c r="G6" s="1">
        <v>19700000</v>
      </c>
      <c r="I6" s="34"/>
      <c r="J6" s="35"/>
      <c r="K6" s="30">
        <v>150</v>
      </c>
      <c r="L6" s="31"/>
      <c r="N6" t="s">
        <v>89</v>
      </c>
      <c r="O6" t="s">
        <v>20</v>
      </c>
    </row>
    <row r="7" spans="1:15">
      <c r="A7" s="1" t="s">
        <v>9</v>
      </c>
      <c r="B7" s="1" t="s">
        <v>15</v>
      </c>
      <c r="C7" s="1" t="s">
        <v>20</v>
      </c>
      <c r="D7" s="1">
        <v>256000</v>
      </c>
      <c r="E7" s="1">
        <v>30</v>
      </c>
      <c r="F7" s="1"/>
      <c r="G7" s="1">
        <v>7680000</v>
      </c>
      <c r="I7" s="36"/>
      <c r="J7" s="37"/>
      <c r="K7" s="32"/>
      <c r="L7" s="33"/>
      <c r="N7" t="s">
        <v>14</v>
      </c>
      <c r="O7" t="s">
        <v>22</v>
      </c>
    </row>
    <row r="8" spans="1:15">
      <c r="A8" s="1" t="s">
        <v>10</v>
      </c>
      <c r="B8" s="1" t="s">
        <v>13</v>
      </c>
      <c r="C8" s="1" t="s">
        <v>18</v>
      </c>
      <c r="D8" s="1">
        <v>235000</v>
      </c>
      <c r="E8" s="1">
        <v>50</v>
      </c>
      <c r="F8" s="1"/>
      <c r="G8" s="1">
        <v>11750000</v>
      </c>
      <c r="I8" s="30" t="s">
        <v>19</v>
      </c>
      <c r="J8" s="31"/>
      <c r="K8" s="30">
        <f>COUNTIFS(C4:C10,I8,E4:E10,"&gt;="&amp; K6)</f>
        <v>1</v>
      </c>
      <c r="L8" s="31"/>
      <c r="N8" t="s">
        <v>17</v>
      </c>
      <c r="O8" t="s">
        <v>23</v>
      </c>
    </row>
    <row r="9" spans="1:15">
      <c r="A9" s="1" t="s">
        <v>11</v>
      </c>
      <c r="B9" s="1" t="s">
        <v>16</v>
      </c>
      <c r="C9" s="1" t="s">
        <v>22</v>
      </c>
      <c r="D9" s="1">
        <v>350000</v>
      </c>
      <c r="E9" s="1">
        <v>10</v>
      </c>
      <c r="F9" s="1"/>
      <c r="G9" s="1">
        <v>3500000</v>
      </c>
      <c r="I9" s="32"/>
      <c r="J9" s="33"/>
      <c r="K9" s="32"/>
      <c r="L9" s="33"/>
      <c r="N9" t="s">
        <v>15</v>
      </c>
    </row>
    <row r="10" spans="1:15">
      <c r="A10" s="1" t="s">
        <v>12</v>
      </c>
      <c r="B10" s="1" t="s">
        <v>17</v>
      </c>
      <c r="C10" s="1" t="s">
        <v>23</v>
      </c>
      <c r="D10" s="1">
        <v>1150000</v>
      </c>
      <c r="E10" s="1">
        <v>10</v>
      </c>
      <c r="F10" s="1"/>
      <c r="G10" s="1">
        <v>11500000</v>
      </c>
      <c r="I10" s="4"/>
      <c r="J10" s="4"/>
      <c r="K10" s="4"/>
      <c r="L10" s="4"/>
    </row>
  </sheetData>
  <mergeCells count="5">
    <mergeCell ref="A1:G2"/>
    <mergeCell ref="K6:L7"/>
    <mergeCell ref="I6:J7"/>
    <mergeCell ref="I8:J9"/>
    <mergeCell ref="K8:L9"/>
  </mergeCells>
  <phoneticPr fontId="1" type="noConversion"/>
  <dataValidations count="4">
    <dataValidation type="list" allowBlank="1" showInputMessage="1" showErrorMessage="1" sqref="I8:J9">
      <formula1>상품명</formula1>
    </dataValidation>
    <dataValidation type="list" operator="greaterThanOrEqual" allowBlank="1" showInputMessage="1" showErrorMessage="1" sqref="K6:L7">
      <formula1>수량</formula1>
    </dataValidation>
    <dataValidation type="list" allowBlank="1" showInputMessage="1" showErrorMessage="1" sqref="B4:B10">
      <formula1>상품코드</formula1>
    </dataValidation>
    <dataValidation type="list" allowBlank="1" showInputMessage="1" showErrorMessage="1" sqref="C4:C10">
      <formula1>상품명1</formula1>
    </dataValidation>
  </dataValidations>
  <pageMargins left="0.7" right="0.7" top="0.75" bottom="0.75" header="0.3" footer="0.3"/>
  <pageSetup paperSize="9" orientation="portrait" horizont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25"/>
  <sheetViews>
    <sheetView tabSelected="1" topLeftCell="A2" workbookViewId="0">
      <selection activeCell="K23" sqref="K23"/>
    </sheetView>
  </sheetViews>
  <sheetFormatPr defaultRowHeight="16.5"/>
  <cols>
    <col min="1" max="1" width="23.75" bestFit="1" customWidth="1"/>
    <col min="2" max="5" width="11" bestFit="1" customWidth="1"/>
    <col min="6" max="6" width="10.25" bestFit="1" customWidth="1"/>
    <col min="7" max="7" width="11" bestFit="1" customWidth="1"/>
  </cols>
  <sheetData>
    <row r="1" spans="1:5">
      <c r="A1" t="s">
        <v>133</v>
      </c>
    </row>
    <row r="2" spans="1:5">
      <c r="B2" t="s">
        <v>159</v>
      </c>
      <c r="C2" t="s">
        <v>161</v>
      </c>
      <c r="D2" t="s">
        <v>163</v>
      </c>
      <c r="E2" t="s">
        <v>125</v>
      </c>
    </row>
    <row r="3" spans="1:5">
      <c r="A3" t="s">
        <v>115</v>
      </c>
      <c r="B3">
        <v>13000</v>
      </c>
      <c r="C3">
        <v>3500</v>
      </c>
      <c r="D3">
        <v>4500</v>
      </c>
      <c r="E3">
        <f>SUM(B3:D3)</f>
        <v>21000</v>
      </c>
    </row>
    <row r="4" spans="1:5">
      <c r="A4" t="s">
        <v>117</v>
      </c>
      <c r="B4">
        <v>4000</v>
      </c>
      <c r="C4">
        <v>3000</v>
      </c>
      <c r="D4">
        <v>4600</v>
      </c>
      <c r="E4">
        <f t="shared" ref="E4:E7" si="0">SUM(B4:D4)</f>
        <v>11600</v>
      </c>
    </row>
    <row r="5" spans="1:5">
      <c r="A5" t="s">
        <v>121</v>
      </c>
      <c r="B5">
        <v>3500</v>
      </c>
      <c r="C5">
        <v>6000</v>
      </c>
      <c r="D5">
        <v>4000</v>
      </c>
      <c r="E5">
        <f t="shared" si="0"/>
        <v>13500</v>
      </c>
    </row>
    <row r="6" spans="1:5">
      <c r="A6" t="s">
        <v>123</v>
      </c>
      <c r="B6">
        <v>4000</v>
      </c>
      <c r="C6">
        <v>2000</v>
      </c>
      <c r="D6">
        <v>6000</v>
      </c>
      <c r="E6">
        <f t="shared" si="0"/>
        <v>12000</v>
      </c>
    </row>
    <row r="7" spans="1:5">
      <c r="A7" t="s">
        <v>125</v>
      </c>
      <c r="B7">
        <f>SUM(B3:B6)</f>
        <v>24500</v>
      </c>
      <c r="C7">
        <f t="shared" ref="C7:D7" si="1">SUM(C3:C6)</f>
        <v>14500</v>
      </c>
      <c r="D7">
        <f t="shared" si="1"/>
        <v>19100</v>
      </c>
      <c r="E7">
        <f t="shared" si="0"/>
        <v>58100</v>
      </c>
    </row>
    <row r="9" spans="1:5">
      <c r="A9" t="s">
        <v>126</v>
      </c>
    </row>
    <row r="10" spans="1:5">
      <c r="B10" t="s">
        <v>165</v>
      </c>
      <c r="C10" t="s">
        <v>167</v>
      </c>
      <c r="D10" t="s">
        <v>169</v>
      </c>
      <c r="E10" t="s">
        <v>125</v>
      </c>
    </row>
    <row r="11" spans="1:5">
      <c r="A11" t="s">
        <v>115</v>
      </c>
      <c r="B11">
        <v>3400</v>
      </c>
      <c r="C11">
        <v>3700</v>
      </c>
      <c r="D11">
        <v>5000</v>
      </c>
      <c r="E11">
        <f>SUM(B11:D11)</f>
        <v>12100</v>
      </c>
    </row>
    <row r="12" spans="1:5">
      <c r="A12" t="s">
        <v>117</v>
      </c>
      <c r="B12">
        <v>2000</v>
      </c>
      <c r="C12">
        <v>3000</v>
      </c>
      <c r="D12">
        <v>4600</v>
      </c>
      <c r="E12">
        <f t="shared" ref="E12:E14" si="2">SUM(B12:D12)</f>
        <v>9600</v>
      </c>
    </row>
    <row r="13" spans="1:5">
      <c r="A13" t="s">
        <v>119</v>
      </c>
      <c r="B13">
        <v>5000</v>
      </c>
      <c r="C13">
        <v>7000</v>
      </c>
      <c r="D13">
        <v>7900</v>
      </c>
      <c r="E13">
        <f t="shared" si="2"/>
        <v>19900</v>
      </c>
    </row>
    <row r="14" spans="1:5">
      <c r="A14" t="s">
        <v>121</v>
      </c>
      <c r="B14">
        <v>4000</v>
      </c>
      <c r="C14">
        <v>4000</v>
      </c>
      <c r="D14">
        <v>4000</v>
      </c>
      <c r="E14">
        <f t="shared" si="2"/>
        <v>12000</v>
      </c>
    </row>
    <row r="15" spans="1:5">
      <c r="A15" t="s">
        <v>125</v>
      </c>
      <c r="B15">
        <f>SUM(B11:B14)</f>
        <v>14400</v>
      </c>
      <c r="C15">
        <f t="shared" ref="C15:D15" si="3">SUM(C11:C14)</f>
        <v>17700</v>
      </c>
      <c r="D15">
        <f t="shared" si="3"/>
        <v>21500</v>
      </c>
      <c r="E15">
        <f>SUM(B15:D15)</f>
        <v>53600</v>
      </c>
    </row>
    <row r="19" spans="1:8">
      <c r="B19" t="s">
        <v>158</v>
      </c>
      <c r="C19" t="s">
        <v>160</v>
      </c>
      <c r="D19" t="s">
        <v>162</v>
      </c>
      <c r="E19" t="s">
        <v>164</v>
      </c>
      <c r="F19" t="s">
        <v>166</v>
      </c>
      <c r="G19" t="s">
        <v>168</v>
      </c>
      <c r="H19" t="s">
        <v>124</v>
      </c>
    </row>
    <row r="20" spans="1:8">
      <c r="A20" t="s">
        <v>114</v>
      </c>
      <c r="B20">
        <v>13000</v>
      </c>
      <c r="C20">
        <v>3500</v>
      </c>
      <c r="D20">
        <v>4500</v>
      </c>
      <c r="E20">
        <v>3400</v>
      </c>
      <c r="F20">
        <v>3700</v>
      </c>
      <c r="G20">
        <v>5000</v>
      </c>
      <c r="H20">
        <v>33100</v>
      </c>
    </row>
    <row r="21" spans="1:8">
      <c r="A21" t="s">
        <v>116</v>
      </c>
      <c r="B21">
        <v>4000</v>
      </c>
      <c r="C21">
        <v>3000</v>
      </c>
      <c r="D21">
        <v>4600</v>
      </c>
      <c r="E21">
        <v>2000</v>
      </c>
      <c r="F21">
        <v>3000</v>
      </c>
      <c r="G21">
        <v>4600</v>
      </c>
      <c r="H21">
        <v>21200</v>
      </c>
    </row>
    <row r="22" spans="1:8">
      <c r="A22" t="s">
        <v>118</v>
      </c>
      <c r="E22">
        <v>5000</v>
      </c>
      <c r="F22">
        <v>7000</v>
      </c>
      <c r="G22">
        <v>7900</v>
      </c>
      <c r="H22">
        <v>19900</v>
      </c>
    </row>
    <row r="23" spans="1:8">
      <c r="A23" t="s">
        <v>120</v>
      </c>
      <c r="B23">
        <v>3500</v>
      </c>
      <c r="C23">
        <v>6000</v>
      </c>
      <c r="D23">
        <v>4000</v>
      </c>
      <c r="E23">
        <v>4000</v>
      </c>
      <c r="F23">
        <v>4000</v>
      </c>
      <c r="G23">
        <v>4000</v>
      </c>
      <c r="H23">
        <v>25500</v>
      </c>
    </row>
    <row r="24" spans="1:8">
      <c r="A24" t="s">
        <v>122</v>
      </c>
      <c r="B24">
        <v>4000</v>
      </c>
      <c r="C24">
        <v>2000</v>
      </c>
      <c r="D24">
        <v>6000</v>
      </c>
      <c r="H24">
        <v>12000</v>
      </c>
    </row>
    <row r="25" spans="1:8">
      <c r="A25" t="s">
        <v>124</v>
      </c>
      <c r="B25">
        <v>24500</v>
      </c>
      <c r="C25">
        <v>14500</v>
      </c>
      <c r="D25">
        <v>19100</v>
      </c>
      <c r="E25">
        <v>14400</v>
      </c>
      <c r="F25">
        <v>17700</v>
      </c>
      <c r="G25">
        <v>21500</v>
      </c>
      <c r="H25">
        <v>111700</v>
      </c>
    </row>
  </sheetData>
  <dataConsolidate leftLabels="1" topLabels="1">
    <dataRefs count="2">
      <dataRef ref="A2:E7" sheet="Sheet10"/>
      <dataRef ref="A10:E15" sheet="Sheet10"/>
    </dataRefs>
  </dataConsolid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22"/>
  <sheetViews>
    <sheetView workbookViewId="0">
      <selection activeCell="G27" sqref="G27"/>
    </sheetView>
  </sheetViews>
  <sheetFormatPr defaultRowHeight="16.5"/>
  <cols>
    <col min="3" max="3" width="14.125" bestFit="1" customWidth="1"/>
    <col min="4" max="4" width="13" bestFit="1" customWidth="1"/>
    <col min="5" max="6" width="11.125" bestFit="1" customWidth="1"/>
    <col min="8" max="8" width="28.875" bestFit="1" customWidth="1"/>
  </cols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33</v>
      </c>
      <c r="B2" t="s">
        <v>37</v>
      </c>
      <c r="C2" t="s">
        <v>55</v>
      </c>
      <c r="D2" t="s">
        <v>41</v>
      </c>
      <c r="E2" s="6">
        <v>35064</v>
      </c>
      <c r="F2" s="6">
        <v>39020</v>
      </c>
      <c r="G2">
        <v>1</v>
      </c>
      <c r="H2" t="s">
        <v>44</v>
      </c>
    </row>
    <row r="3" spans="1:8">
      <c r="A3" t="s">
        <v>34</v>
      </c>
      <c r="B3" t="s">
        <v>38</v>
      </c>
      <c r="C3" t="s">
        <v>56</v>
      </c>
      <c r="D3" t="s">
        <v>42</v>
      </c>
      <c r="E3" s="6">
        <v>36160</v>
      </c>
      <c r="F3" s="6">
        <v>38478</v>
      </c>
      <c r="G3">
        <v>2</v>
      </c>
      <c r="H3" t="s">
        <v>45</v>
      </c>
    </row>
    <row r="4" spans="1:8">
      <c r="A4" t="s">
        <v>35</v>
      </c>
      <c r="B4" t="s">
        <v>39</v>
      </c>
      <c r="C4" t="s">
        <v>57</v>
      </c>
      <c r="D4" t="s">
        <v>43</v>
      </c>
      <c r="E4" s="6">
        <v>38868</v>
      </c>
      <c r="G4">
        <v>3</v>
      </c>
      <c r="H4" t="s">
        <v>45</v>
      </c>
    </row>
    <row r="5" spans="1:8">
      <c r="A5" t="s">
        <v>36</v>
      </c>
      <c r="B5" t="s">
        <v>40</v>
      </c>
      <c r="C5" t="s">
        <v>58</v>
      </c>
      <c r="D5" t="s">
        <v>41</v>
      </c>
      <c r="E5" s="6">
        <v>37437</v>
      </c>
      <c r="F5" s="6">
        <v>39020</v>
      </c>
      <c r="G5">
        <v>1</v>
      </c>
      <c r="H5" t="s">
        <v>46</v>
      </c>
    </row>
    <row r="11" spans="1:8" ht="26.25" customHeight="1">
      <c r="A11" s="3" t="s">
        <v>47</v>
      </c>
      <c r="B11" s="40" t="str">
        <f>INDEX(회원번호, MATCH(발행번호, 주민번호,0))</f>
        <v>K0001</v>
      </c>
      <c r="C11" s="40"/>
      <c r="D11" s="4"/>
      <c r="E11" s="4"/>
      <c r="F11" s="4"/>
    </row>
    <row r="12" spans="1:8" ht="24.75" customHeight="1">
      <c r="A12" s="3" t="s">
        <v>26</v>
      </c>
      <c r="B12" s="40" t="str">
        <f>INDEX(성명,MATCH(발행번호, 주민번호,0))</f>
        <v>정유진</v>
      </c>
      <c r="C12" s="40"/>
      <c r="D12" s="3" t="s">
        <v>50</v>
      </c>
      <c r="E12" s="40" t="s">
        <v>54</v>
      </c>
      <c r="F12" s="40"/>
    </row>
    <row r="13" spans="1:8" ht="21.75" customHeight="1">
      <c r="A13" s="3" t="s">
        <v>32</v>
      </c>
      <c r="B13" s="38" t="str">
        <f>INDEX(주소, MATCH(발행번호, 주민번호, 0))</f>
        <v>부산시 부산진구 부전동</v>
      </c>
      <c r="C13" s="41"/>
      <c r="D13" s="41"/>
      <c r="E13" s="41"/>
      <c r="F13" s="39"/>
    </row>
    <row r="14" spans="1:8">
      <c r="A14" s="40" t="s">
        <v>49</v>
      </c>
      <c r="B14" s="43">
        <f>INDEX(가입일, MATCH(발행번호,주민번호,0))</f>
        <v>35064</v>
      </c>
      <c r="C14" s="44"/>
      <c r="D14" s="45"/>
      <c r="E14" s="30" t="str">
        <f ca="1">"( " &amp; DATEDIF(B14,B15,"y")&amp;"년" &amp; DATEDIF(B14,B15,"ym")&amp;"개월 )"</f>
        <v>( 10년9개월 )</v>
      </c>
      <c r="F14" s="31"/>
    </row>
    <row r="15" spans="1:8">
      <c r="A15" s="40"/>
      <c r="B15" s="46">
        <f ca="1">IF(INDEX(탈퇴일, MATCH(발행번호, 주민번호, 0))="",TODAY( ), INDEX(탈퇴일,MATCH(발행번호,주민번호,0)))</f>
        <v>39020</v>
      </c>
      <c r="C15" s="47"/>
      <c r="D15" s="48"/>
      <c r="E15" s="32"/>
      <c r="F15" s="33"/>
    </row>
    <row r="16" spans="1:8">
      <c r="A16" s="3" t="s">
        <v>48</v>
      </c>
      <c r="B16" s="38" t="str">
        <f>IF(INDEX(탈퇴일, MATCH(발행번호, 주민번호, 0))="", "현재 회원임", "회원 탈퇴")</f>
        <v>회원 탈퇴</v>
      </c>
      <c r="C16" s="39"/>
      <c r="D16" s="3" t="s">
        <v>51</v>
      </c>
      <c r="E16" s="38" t="str">
        <f>CHOOSE(INDEX(지역,MATCH(발행번호,주민번호,0)),"해운대구", "동래구", "강서구", "부산진구")</f>
        <v>해운대구</v>
      </c>
      <c r="F16" s="39"/>
    </row>
    <row r="18" spans="1:6">
      <c r="A18" s="28" t="s">
        <v>52</v>
      </c>
      <c r="B18" s="28"/>
      <c r="C18" s="28"/>
      <c r="D18" s="28"/>
      <c r="E18" s="28"/>
      <c r="F18" s="28"/>
    </row>
    <row r="19" spans="1:6">
      <c r="A19" s="42">
        <v>40631</v>
      </c>
      <c r="B19" s="28"/>
      <c r="C19" s="28"/>
      <c r="D19" s="28"/>
      <c r="E19" s="28"/>
      <c r="F19" s="28"/>
    </row>
    <row r="21" spans="1:6">
      <c r="A21" s="28" t="s">
        <v>53</v>
      </c>
      <c r="B21" s="28"/>
      <c r="C21" s="28"/>
      <c r="D21" s="28"/>
      <c r="E21" s="28"/>
      <c r="F21" s="28"/>
    </row>
    <row r="22" spans="1:6">
      <c r="A22" s="28"/>
      <c r="B22" s="28"/>
      <c r="C22" s="28"/>
      <c r="D22" s="28"/>
      <c r="E22" s="28"/>
      <c r="F22" s="28"/>
    </row>
  </sheetData>
  <mergeCells count="13">
    <mergeCell ref="A21:F22"/>
    <mergeCell ref="B16:C16"/>
    <mergeCell ref="E16:F16"/>
    <mergeCell ref="B11:C11"/>
    <mergeCell ref="B13:F13"/>
    <mergeCell ref="A18:F18"/>
    <mergeCell ref="A19:F19"/>
    <mergeCell ref="A14:A15"/>
    <mergeCell ref="B12:C12"/>
    <mergeCell ref="E12:F12"/>
    <mergeCell ref="B14:D14"/>
    <mergeCell ref="B15:D15"/>
    <mergeCell ref="E14:F15"/>
  </mergeCells>
  <phoneticPr fontId="1" type="noConversion"/>
  <dataValidations count="1">
    <dataValidation type="list" allowBlank="1" showInputMessage="1" showErrorMessage="1" sqref="E12:F12">
      <formula1>주민번호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M12"/>
  <sheetViews>
    <sheetView workbookViewId="0">
      <selection activeCell="J8" sqref="J8"/>
    </sheetView>
  </sheetViews>
  <sheetFormatPr defaultRowHeight="16.5"/>
  <sheetData>
    <row r="2" spans="1:13">
      <c r="A2" s="1" t="s">
        <v>59</v>
      </c>
      <c r="B2" s="1" t="s">
        <v>60</v>
      </c>
      <c r="C2" s="1" t="s">
        <v>61</v>
      </c>
      <c r="D2" s="1" t="s">
        <v>62</v>
      </c>
      <c r="E2" s="1" t="s">
        <v>63</v>
      </c>
      <c r="F2" s="1" t="s">
        <v>64</v>
      </c>
    </row>
    <row r="3" spans="1:13">
      <c r="A3" s="1">
        <v>1001</v>
      </c>
      <c r="B3" s="1" t="s">
        <v>65</v>
      </c>
      <c r="C3" s="1" t="s">
        <v>71</v>
      </c>
      <c r="D3" s="1" t="s">
        <v>75</v>
      </c>
      <c r="E3" s="1">
        <v>5</v>
      </c>
      <c r="F3" s="1">
        <v>1200000</v>
      </c>
      <c r="I3" s="28" t="s">
        <v>84</v>
      </c>
      <c r="J3" s="28"/>
      <c r="K3" s="28"/>
      <c r="L3" s="28"/>
    </row>
    <row r="4" spans="1:13">
      <c r="A4" s="1">
        <v>1002</v>
      </c>
      <c r="B4" s="1" t="s">
        <v>66</v>
      </c>
      <c r="C4" s="1" t="s">
        <v>72</v>
      </c>
      <c r="D4" s="1" t="s">
        <v>77</v>
      </c>
      <c r="E4" s="1">
        <v>2</v>
      </c>
      <c r="F4" s="1">
        <v>950000</v>
      </c>
      <c r="I4" t="s">
        <v>80</v>
      </c>
      <c r="J4" t="s">
        <v>70</v>
      </c>
      <c r="K4" t="s">
        <v>81</v>
      </c>
      <c r="L4" t="s">
        <v>82</v>
      </c>
      <c r="M4" t="s">
        <v>78</v>
      </c>
    </row>
    <row r="5" spans="1:13">
      <c r="A5" s="1">
        <v>1003</v>
      </c>
      <c r="B5" s="1" t="s">
        <v>67</v>
      </c>
      <c r="C5" s="1" t="s">
        <v>73</v>
      </c>
      <c r="D5" s="1" t="s">
        <v>79</v>
      </c>
      <c r="E5" s="1">
        <v>8</v>
      </c>
      <c r="F5" s="1">
        <v>150000</v>
      </c>
    </row>
    <row r="6" spans="1:13">
      <c r="A6" s="1">
        <v>1004</v>
      </c>
      <c r="B6" s="1" t="s">
        <v>68</v>
      </c>
      <c r="C6" s="1" t="s">
        <v>71</v>
      </c>
      <c r="D6" s="1" t="s">
        <v>77</v>
      </c>
      <c r="E6" s="1">
        <v>3</v>
      </c>
      <c r="F6" s="1">
        <v>950000</v>
      </c>
    </row>
    <row r="7" spans="1:13">
      <c r="A7" s="1">
        <v>1005</v>
      </c>
      <c r="B7" s="1" t="s">
        <v>69</v>
      </c>
      <c r="C7" s="1" t="s">
        <v>74</v>
      </c>
      <c r="D7" s="1" t="s">
        <v>79</v>
      </c>
      <c r="E7" s="1">
        <v>9</v>
      </c>
      <c r="F7" s="1">
        <v>1500000</v>
      </c>
      <c r="I7" s="28" t="s">
        <v>85</v>
      </c>
      <c r="J7" s="28"/>
      <c r="K7" s="28"/>
      <c r="L7" s="28"/>
    </row>
    <row r="8" spans="1:13">
      <c r="I8" t="s">
        <v>80</v>
      </c>
      <c r="J8" t="s">
        <v>70</v>
      </c>
      <c r="K8" t="s">
        <v>83</v>
      </c>
      <c r="L8" t="s">
        <v>82</v>
      </c>
      <c r="M8" t="s">
        <v>76</v>
      </c>
    </row>
    <row r="11" spans="1:13">
      <c r="I11" s="28" t="s">
        <v>87</v>
      </c>
      <c r="J11" s="28"/>
      <c r="K11" s="28"/>
      <c r="L11" s="28"/>
    </row>
    <row r="12" spans="1:13">
      <c r="I12" t="s">
        <v>86</v>
      </c>
      <c r="K12" t="s">
        <v>81</v>
      </c>
      <c r="L12">
        <v>3</v>
      </c>
    </row>
  </sheetData>
  <mergeCells count="3">
    <mergeCell ref="I3:L3"/>
    <mergeCell ref="I7:L7"/>
    <mergeCell ref="I11:L11"/>
  </mergeCells>
  <phoneticPr fontId="1" type="noConversion"/>
  <conditionalFormatting sqref="J8">
    <cfRule type="expression" dxfId="2" priority="3">
      <formula>OR($C3=J8, $D3=M8)</formula>
    </cfRule>
  </conditionalFormatting>
  <conditionalFormatting sqref="J4">
    <cfRule type="expression" dxfId="1" priority="2">
      <formula>AND($C3=J4, $D3=M4)</formula>
    </cfRule>
  </conditionalFormatting>
  <conditionalFormatting sqref="J12">
    <cfRule type="expression" dxfId="0" priority="1">
      <formula>AND($E3&gt;=J12, $E3&lt;L12)</formula>
    </cfRule>
  </conditionalFormatting>
  <dataValidations count="6">
    <dataValidation type="list" allowBlank="1" showInputMessage="1" showErrorMessage="1" sqref="J8">
      <formula1>부서선택</formula1>
    </dataValidation>
    <dataValidation type="list" allowBlank="1" showInputMessage="1" showErrorMessage="1" sqref="M4">
      <formula1>직급선택</formula1>
    </dataValidation>
    <dataValidation type="list" allowBlank="1" showInputMessage="1" showErrorMessage="1" sqref="M8">
      <formula1>직급선택</formula1>
    </dataValidation>
    <dataValidation type="list" allowBlank="1" showInputMessage="1" showErrorMessage="1" sqref="J12">
      <formula1>년수선택3</formula1>
    </dataValidation>
    <dataValidation type="list" allowBlank="1" showInputMessage="1" showErrorMessage="1" sqref="L12">
      <formula1>년수선택3</formula1>
    </dataValidation>
    <dataValidation type="list" allowBlank="1" showInputMessage="1" showErrorMessage="1" sqref="J4">
      <formula1>부서선택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"/>
  <sheetViews>
    <sheetView workbookViewId="0">
      <selection activeCell="G13" sqref="G13"/>
    </sheetView>
  </sheetViews>
  <sheetFormatPr defaultRowHeight="16.5"/>
  <sheetData>
    <row r="1" spans="1:3">
      <c r="A1" t="s">
        <v>90</v>
      </c>
      <c r="B1" t="s">
        <v>91</v>
      </c>
      <c r="C1" t="s">
        <v>92</v>
      </c>
    </row>
    <row r="2" spans="1:3">
      <c r="A2" t="s">
        <v>71</v>
      </c>
      <c r="B2" t="s">
        <v>75</v>
      </c>
      <c r="C2">
        <v>1</v>
      </c>
    </row>
    <row r="3" spans="1:3">
      <c r="A3" t="s">
        <v>72</v>
      </c>
      <c r="B3" t="s">
        <v>77</v>
      </c>
      <c r="C3">
        <v>2</v>
      </c>
    </row>
    <row r="4" spans="1:3">
      <c r="A4" t="s">
        <v>73</v>
      </c>
      <c r="B4" t="s">
        <v>79</v>
      </c>
      <c r="C4">
        <v>3</v>
      </c>
    </row>
    <row r="5" spans="1:3">
      <c r="A5" t="s">
        <v>74</v>
      </c>
      <c r="B5" t="s">
        <v>94</v>
      </c>
      <c r="C5">
        <v>4</v>
      </c>
    </row>
    <row r="6" spans="1:3">
      <c r="A6" t="s">
        <v>93</v>
      </c>
      <c r="B6" t="s">
        <v>95</v>
      </c>
      <c r="C6">
        <v>5</v>
      </c>
    </row>
    <row r="7" spans="1:3">
      <c r="B7" t="s">
        <v>96</v>
      </c>
      <c r="C7">
        <v>6</v>
      </c>
    </row>
    <row r="8" spans="1:3">
      <c r="C8">
        <v>7</v>
      </c>
    </row>
    <row r="9" spans="1:3">
      <c r="C9">
        <v>8</v>
      </c>
    </row>
    <row r="10" spans="1:3">
      <c r="C10">
        <v>9</v>
      </c>
    </row>
    <row r="11" spans="1:3">
      <c r="C11">
        <v>10</v>
      </c>
    </row>
    <row r="12" spans="1:3">
      <c r="C12">
        <v>11</v>
      </c>
    </row>
    <row r="13" spans="1:3">
      <c r="C13">
        <v>12</v>
      </c>
    </row>
    <row r="14" spans="1:3">
      <c r="C14">
        <v>13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/>
  </sheetPr>
  <dimension ref="B1:F23"/>
  <sheetViews>
    <sheetView showGridLines="0" workbookViewId="0"/>
  </sheetViews>
  <sheetFormatPr defaultRowHeight="16.5" outlineLevelRow="1" outlineLevelCol="1"/>
  <cols>
    <col min="3" max="3" width="6.875" customWidth="1"/>
    <col min="4" max="6" width="10.625" bestFit="1" customWidth="1" outlineLevel="1"/>
  </cols>
  <sheetData>
    <row r="1" spans="2:6" ht="17.25" thickBot="1"/>
    <row r="2" spans="2:6">
      <c r="B2" s="17" t="s">
        <v>151</v>
      </c>
      <c r="C2" s="18"/>
      <c r="D2" s="24"/>
      <c r="E2" s="24"/>
      <c r="F2" s="24"/>
    </row>
    <row r="3" spans="2:6" collapsed="1">
      <c r="B3" s="16"/>
      <c r="C3" s="16"/>
      <c r="D3" s="25" t="s">
        <v>153</v>
      </c>
      <c r="E3" s="25" t="s">
        <v>148</v>
      </c>
      <c r="F3" s="25" t="s">
        <v>150</v>
      </c>
    </row>
    <row r="4" spans="2:6" ht="40.5" hidden="1" outlineLevel="1">
      <c r="B4" s="20"/>
      <c r="C4" s="20"/>
      <c r="D4" s="12"/>
      <c r="E4" s="27" t="s">
        <v>149</v>
      </c>
      <c r="F4" s="27" t="s">
        <v>149</v>
      </c>
    </row>
    <row r="5" spans="2:6">
      <c r="B5" s="21" t="s">
        <v>152</v>
      </c>
      <c r="C5" s="22"/>
      <c r="D5" s="19"/>
      <c r="E5" s="19"/>
      <c r="F5" s="19"/>
    </row>
    <row r="6" spans="2:6" outlineLevel="1">
      <c r="B6" s="20"/>
      <c r="C6" s="20" t="s">
        <v>134</v>
      </c>
      <c r="D6" s="13">
        <v>0.08</v>
      </c>
      <c r="E6" s="26">
        <v>0.08</v>
      </c>
      <c r="F6" s="26">
        <v>7.0000000000000007E-2</v>
      </c>
    </row>
    <row r="7" spans="2:6">
      <c r="B7" s="21" t="s">
        <v>154</v>
      </c>
      <c r="C7" s="22"/>
      <c r="D7" s="19"/>
      <c r="E7" s="19"/>
      <c r="F7" s="19"/>
    </row>
    <row r="8" spans="2:6" outlineLevel="1">
      <c r="B8" s="20"/>
      <c r="C8" s="20" t="s">
        <v>135</v>
      </c>
      <c r="D8" s="14">
        <v>1705770.8820960999</v>
      </c>
      <c r="E8" s="14">
        <v>1705770.8820960999</v>
      </c>
      <c r="F8" s="14">
        <v>1700859.37322638</v>
      </c>
    </row>
    <row r="9" spans="2:6" outlineLevel="1">
      <c r="B9" s="20"/>
      <c r="C9" s="20" t="s">
        <v>136</v>
      </c>
      <c r="D9" s="14">
        <v>1639104.2154294299</v>
      </c>
      <c r="E9" s="14">
        <v>1639104.2154294299</v>
      </c>
      <c r="F9" s="14">
        <v>1642526.03989304</v>
      </c>
    </row>
    <row r="10" spans="2:6" outlineLevel="1">
      <c r="B10" s="20"/>
      <c r="C10" s="20" t="s">
        <v>137</v>
      </c>
      <c r="D10" s="14">
        <v>66666.666666666701</v>
      </c>
      <c r="E10" s="14">
        <v>66666.666666666701</v>
      </c>
      <c r="F10" s="14">
        <v>58333.333333333299</v>
      </c>
    </row>
    <row r="11" spans="2:6" outlineLevel="1">
      <c r="B11" s="20"/>
      <c r="C11" s="20" t="s">
        <v>138</v>
      </c>
      <c r="D11" s="14">
        <v>1650031.57686563</v>
      </c>
      <c r="E11" s="14">
        <v>1650031.57686563</v>
      </c>
      <c r="F11" s="14">
        <v>1652107.4417924201</v>
      </c>
    </row>
    <row r="12" spans="2:6" outlineLevel="1">
      <c r="B12" s="20"/>
      <c r="C12" s="20" t="s">
        <v>139</v>
      </c>
      <c r="D12" s="14">
        <v>55739.305230470403</v>
      </c>
      <c r="E12" s="14">
        <v>55739.305230470403</v>
      </c>
      <c r="F12" s="14">
        <v>48751.931433957201</v>
      </c>
    </row>
    <row r="13" spans="2:6" outlineLevel="1">
      <c r="B13" s="20"/>
      <c r="C13" s="20" t="s">
        <v>140</v>
      </c>
      <c r="D13" s="14">
        <v>1661031.7873780699</v>
      </c>
      <c r="E13" s="14">
        <v>1661031.7873780699</v>
      </c>
      <c r="F13" s="14">
        <v>1661744.7352028801</v>
      </c>
    </row>
    <row r="14" spans="2:6" outlineLevel="1">
      <c r="B14" s="20"/>
      <c r="C14" s="20" t="s">
        <v>141</v>
      </c>
      <c r="D14" s="14">
        <v>44739.094718032902</v>
      </c>
      <c r="E14" s="14">
        <v>44739.094718032902</v>
      </c>
      <c r="F14" s="14">
        <v>39114.638023501502</v>
      </c>
    </row>
    <row r="15" spans="2:6" outlineLevel="1">
      <c r="B15" s="20"/>
      <c r="C15" s="20" t="s">
        <v>142</v>
      </c>
      <c r="D15" s="14">
        <v>1672105.3326272501</v>
      </c>
      <c r="E15" s="14">
        <v>1672105.3326272501</v>
      </c>
      <c r="F15" s="14">
        <v>1671438.2461582299</v>
      </c>
    </row>
    <row r="16" spans="2:6" outlineLevel="1">
      <c r="B16" s="20"/>
      <c r="C16" s="20" t="s">
        <v>143</v>
      </c>
      <c r="D16" s="14">
        <v>33665.549468845798</v>
      </c>
      <c r="E16" s="14">
        <v>33665.549468845798</v>
      </c>
      <c r="F16" s="14">
        <v>29421.127068151302</v>
      </c>
    </row>
    <row r="17" spans="2:6" outlineLevel="1">
      <c r="B17" s="20"/>
      <c r="C17" s="20" t="s">
        <v>144</v>
      </c>
      <c r="D17" s="14">
        <v>1683252.7015114401</v>
      </c>
      <c r="E17" s="14">
        <v>1683252.7015114401</v>
      </c>
      <c r="F17" s="14">
        <v>1681188.30259415</v>
      </c>
    </row>
    <row r="18" spans="2:6" outlineLevel="1">
      <c r="B18" s="20"/>
      <c r="C18" s="20" t="s">
        <v>145</v>
      </c>
      <c r="D18" s="14">
        <v>22518.1805846641</v>
      </c>
      <c r="E18" s="14">
        <v>22518.1805846641</v>
      </c>
      <c r="F18" s="14">
        <v>19671.070632228399</v>
      </c>
    </row>
    <row r="19" spans="2:6" outlineLevel="1">
      <c r="B19" s="20"/>
      <c r="C19" s="20" t="s">
        <v>146</v>
      </c>
      <c r="D19" s="14">
        <v>1694474.38618818</v>
      </c>
      <c r="E19" s="14">
        <v>1694474.38618818</v>
      </c>
      <c r="F19" s="14">
        <v>1690995.23435928</v>
      </c>
    </row>
    <row r="20" spans="2:6" ht="17.25" outlineLevel="1" thickBot="1">
      <c r="B20" s="23"/>
      <c r="C20" s="23" t="s">
        <v>147</v>
      </c>
      <c r="D20" s="15">
        <v>11296.4959079212</v>
      </c>
      <c r="E20" s="15">
        <v>11296.4959079212</v>
      </c>
      <c r="F20" s="15">
        <v>9864.1388670958095</v>
      </c>
    </row>
    <row r="21" spans="2:6">
      <c r="B21" t="s">
        <v>155</v>
      </c>
    </row>
    <row r="22" spans="2:6">
      <c r="B22" t="s">
        <v>156</v>
      </c>
    </row>
    <row r="23" spans="2:6">
      <c r="B23" t="s">
        <v>157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L16"/>
  <sheetViews>
    <sheetView workbookViewId="0">
      <selection activeCell="G4" sqref="G4"/>
    </sheetView>
  </sheetViews>
  <sheetFormatPr defaultRowHeight="16.5"/>
  <cols>
    <col min="2" max="2" width="11.625" bestFit="1" customWidth="1"/>
    <col min="3" max="3" width="10.625" bestFit="1" customWidth="1"/>
    <col min="5" max="5" width="13.5" bestFit="1" customWidth="1"/>
    <col min="7" max="8" width="12.375" bestFit="1" customWidth="1"/>
  </cols>
  <sheetData>
    <row r="2" spans="2:12">
      <c r="B2" s="40" t="s">
        <v>97</v>
      </c>
      <c r="C2" s="40"/>
      <c r="D2" s="40"/>
    </row>
    <row r="3" spans="2:12">
      <c r="B3" s="40"/>
      <c r="C3" s="40"/>
      <c r="D3" s="40"/>
    </row>
    <row r="4" spans="2:12">
      <c r="B4" s="3" t="s">
        <v>6</v>
      </c>
      <c r="C4" s="3">
        <v>10000000</v>
      </c>
      <c r="D4" s="3"/>
      <c r="G4" s="7">
        <f>C7</f>
        <v>1705770.8820960999</v>
      </c>
      <c r="H4">
        <v>12</v>
      </c>
      <c r="I4">
        <v>24</v>
      </c>
      <c r="J4">
        <v>36</v>
      </c>
      <c r="K4">
        <v>48</v>
      </c>
      <c r="L4">
        <v>60</v>
      </c>
    </row>
    <row r="5" spans="2:12">
      <c r="B5" s="3" t="s">
        <v>98</v>
      </c>
      <c r="C5" s="10">
        <v>0.08</v>
      </c>
      <c r="D5" s="3"/>
    </row>
    <row r="6" spans="2:12">
      <c r="B6" s="3" t="s">
        <v>99</v>
      </c>
      <c r="C6" s="3">
        <v>6</v>
      </c>
      <c r="D6" s="3"/>
    </row>
    <row r="7" spans="2:12">
      <c r="B7" s="3" t="s">
        <v>100</v>
      </c>
      <c r="C7" s="11">
        <f>PMT(C5/12, C6, -C4, 0)</f>
        <v>1705770.8820960999</v>
      </c>
      <c r="D7" s="3"/>
    </row>
    <row r="9" spans="2:12">
      <c r="B9" s="1" t="s">
        <v>101</v>
      </c>
      <c r="C9" s="1" t="s">
        <v>102</v>
      </c>
      <c r="D9" s="1" t="s">
        <v>103</v>
      </c>
      <c r="E9" s="1" t="s">
        <v>104</v>
      </c>
    </row>
    <row r="10" spans="2:12">
      <c r="B10" s="1">
        <v>0</v>
      </c>
      <c r="C10" s="1"/>
      <c r="D10" s="1"/>
      <c r="E10" s="8">
        <v>10000000</v>
      </c>
    </row>
    <row r="11" spans="2:12">
      <c r="B11" s="1">
        <v>1</v>
      </c>
      <c r="C11" s="9">
        <f>PPMT($C$5/12, B11, $C$6, -$C$4, 0)</f>
        <v>1639104.2154294334</v>
      </c>
      <c r="D11" s="9">
        <f>IPMT($C$5/12, B11, $C$6, -$C$4, 0)</f>
        <v>66666.666666666672</v>
      </c>
      <c r="E11" s="9">
        <f>E10 - C11</f>
        <v>8360895.7845705664</v>
      </c>
    </row>
    <row r="12" spans="2:12">
      <c r="B12" s="1">
        <v>2</v>
      </c>
      <c r="C12" s="9">
        <f t="shared" ref="C12:C16" si="0">PPMT($C$5/12, B12, $C$6, -$C$4, 0)</f>
        <v>1650031.5768656298</v>
      </c>
      <c r="D12" s="9">
        <f t="shared" ref="D12:D16" si="1">IPMT($C$5/12, B12, $C$6, -$C$4, 0)</f>
        <v>55739.305230470447</v>
      </c>
      <c r="E12" s="9">
        <f t="shared" ref="E12:E16" si="2">E11 - C12</f>
        <v>6710864.2077049371</v>
      </c>
    </row>
    <row r="13" spans="2:12">
      <c r="B13" s="1">
        <v>3</v>
      </c>
      <c r="C13" s="9">
        <f t="shared" si="0"/>
        <v>1661031.7873780672</v>
      </c>
      <c r="D13" s="9">
        <f t="shared" si="1"/>
        <v>44739.094718032909</v>
      </c>
      <c r="E13" s="9">
        <f t="shared" si="2"/>
        <v>5049832.4203268699</v>
      </c>
    </row>
    <row r="14" spans="2:12">
      <c r="B14" s="1">
        <v>4</v>
      </c>
      <c r="C14" s="9">
        <f t="shared" si="0"/>
        <v>1672105.3326272543</v>
      </c>
      <c r="D14" s="9">
        <f t="shared" si="1"/>
        <v>33665.549468845798</v>
      </c>
      <c r="E14" s="9">
        <f t="shared" si="2"/>
        <v>3377727.0876996154</v>
      </c>
    </row>
    <row r="15" spans="2:12">
      <c r="B15" s="1">
        <v>5</v>
      </c>
      <c r="C15" s="9">
        <f t="shared" si="0"/>
        <v>1683252.7015114359</v>
      </c>
      <c r="D15" s="9">
        <f t="shared" si="1"/>
        <v>22518.180584664096</v>
      </c>
      <c r="E15" s="9">
        <f t="shared" si="2"/>
        <v>1694474.3861881795</v>
      </c>
    </row>
    <row r="16" spans="2:12">
      <c r="B16" s="1">
        <v>6</v>
      </c>
      <c r="C16" s="9">
        <f t="shared" si="0"/>
        <v>1694474.3861881788</v>
      </c>
      <c r="D16" s="9">
        <f t="shared" si="1"/>
        <v>11296.495907921191</v>
      </c>
      <c r="E16" s="9">
        <f t="shared" si="2"/>
        <v>0</v>
      </c>
    </row>
  </sheetData>
  <scenarios current="0" show="0" sqref="C7 C11 D11 C12 D12 C13 D13 C14 D14 C15 D15 C16 D16">
    <scenario name="금리인상" locked="1" count="1" user="212" comment="만든 사람 212 날짜 2015-10-06">
      <inputCells r="C5" val="0.08" numFmtId="10"/>
    </scenario>
    <scenario name="금리인하" locked="1" count="1" user="212" comment="만든 사람 212 날짜 2015-10-06">
      <inputCells r="C5" val="0.07" numFmtId="10"/>
    </scenario>
  </scenarios>
  <mergeCells count="1">
    <mergeCell ref="B2:D3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7"/>
  <sheetViews>
    <sheetView workbookViewId="0">
      <selection activeCell="N17" sqref="N17"/>
    </sheetView>
  </sheetViews>
  <sheetFormatPr defaultRowHeight="16.5"/>
  <sheetData>
    <row r="1" spans="1:11">
      <c r="A1" t="s">
        <v>105</v>
      </c>
      <c r="G1" t="s">
        <v>128</v>
      </c>
    </row>
    <row r="2" spans="1:11">
      <c r="B2" t="s">
        <v>107</v>
      </c>
      <c r="C2" t="s">
        <v>109</v>
      </c>
      <c r="D2" t="s">
        <v>111</v>
      </c>
      <c r="E2" t="s">
        <v>113</v>
      </c>
      <c r="H2" t="s">
        <v>106</v>
      </c>
      <c r="I2" t="s">
        <v>108</v>
      </c>
      <c r="J2" t="s">
        <v>110</v>
      </c>
      <c r="K2" t="s">
        <v>112</v>
      </c>
    </row>
    <row r="3" spans="1:11">
      <c r="A3" t="s">
        <v>115</v>
      </c>
      <c r="B3">
        <v>13000</v>
      </c>
      <c r="C3">
        <v>3500</v>
      </c>
      <c r="D3">
        <v>4500</v>
      </c>
      <c r="E3">
        <v>3000</v>
      </c>
      <c r="G3" t="s">
        <v>114</v>
      </c>
      <c r="H3">
        <v>16400</v>
      </c>
      <c r="I3">
        <v>7200</v>
      </c>
      <c r="J3">
        <v>9500</v>
      </c>
      <c r="K3">
        <v>7000</v>
      </c>
    </row>
    <row r="4" spans="1:11">
      <c r="A4" t="s">
        <v>117</v>
      </c>
      <c r="B4">
        <v>4000</v>
      </c>
      <c r="C4">
        <v>3000</v>
      </c>
      <c r="D4">
        <v>4600</v>
      </c>
      <c r="E4">
        <v>5000</v>
      </c>
      <c r="G4" t="s">
        <v>116</v>
      </c>
      <c r="H4">
        <v>6000</v>
      </c>
      <c r="I4">
        <v>3300</v>
      </c>
      <c r="J4">
        <v>9200</v>
      </c>
      <c r="K4">
        <v>10000</v>
      </c>
    </row>
    <row r="5" spans="1:11">
      <c r="A5" t="s">
        <v>119</v>
      </c>
      <c r="B5">
        <v>5500</v>
      </c>
      <c r="C5">
        <v>7000</v>
      </c>
      <c r="D5">
        <v>7800</v>
      </c>
      <c r="E5">
        <v>4000</v>
      </c>
      <c r="G5" t="s">
        <v>118</v>
      </c>
      <c r="H5">
        <v>10500</v>
      </c>
      <c r="I5">
        <v>14000</v>
      </c>
      <c r="J5">
        <v>15600</v>
      </c>
      <c r="K5">
        <v>9000</v>
      </c>
    </row>
    <row r="6" spans="1:11">
      <c r="A6" t="s">
        <v>121</v>
      </c>
      <c r="B6">
        <v>3500</v>
      </c>
      <c r="C6">
        <v>6000</v>
      </c>
      <c r="D6">
        <v>4000</v>
      </c>
      <c r="E6">
        <v>5000</v>
      </c>
      <c r="G6" t="s">
        <v>120</v>
      </c>
      <c r="H6">
        <v>7500</v>
      </c>
      <c r="I6">
        <v>10000</v>
      </c>
      <c r="J6">
        <v>8000</v>
      </c>
      <c r="K6">
        <v>10000</v>
      </c>
    </row>
    <row r="7" spans="1:11">
      <c r="A7" t="s">
        <v>123</v>
      </c>
      <c r="B7">
        <v>4000</v>
      </c>
      <c r="C7">
        <v>2000</v>
      </c>
      <c r="D7">
        <v>6000</v>
      </c>
      <c r="E7">
        <v>7000</v>
      </c>
      <c r="G7" t="s">
        <v>122</v>
      </c>
      <c r="H7">
        <v>9000</v>
      </c>
      <c r="I7">
        <v>5000</v>
      </c>
      <c r="J7">
        <v>11000</v>
      </c>
      <c r="K7">
        <v>14000</v>
      </c>
    </row>
    <row r="8" spans="1:11">
      <c r="A8" t="s">
        <v>125</v>
      </c>
      <c r="B8">
        <f>SUM(B3:B7)</f>
        <v>30000</v>
      </c>
      <c r="C8">
        <f t="shared" ref="C8:E8" si="0">SUM(C3:C7)</f>
        <v>21500</v>
      </c>
      <c r="D8">
        <f t="shared" si="0"/>
        <v>26900</v>
      </c>
      <c r="E8">
        <f t="shared" si="0"/>
        <v>24000</v>
      </c>
      <c r="G8" t="s">
        <v>124</v>
      </c>
      <c r="H8">
        <v>49400</v>
      </c>
      <c r="I8">
        <v>39500</v>
      </c>
      <c r="J8">
        <v>53300</v>
      </c>
      <c r="K8">
        <v>50000</v>
      </c>
    </row>
    <row r="10" spans="1:11">
      <c r="A10" t="s">
        <v>126</v>
      </c>
    </row>
    <row r="11" spans="1:11">
      <c r="B11" t="s">
        <v>127</v>
      </c>
      <c r="C11" t="s">
        <v>109</v>
      </c>
      <c r="D11" t="s">
        <v>111</v>
      </c>
      <c r="E11" t="s">
        <v>113</v>
      </c>
    </row>
    <row r="12" spans="1:11">
      <c r="A12" t="s">
        <v>115</v>
      </c>
      <c r="B12">
        <v>3400</v>
      </c>
      <c r="C12">
        <v>3700</v>
      </c>
      <c r="D12">
        <v>5000</v>
      </c>
      <c r="E12">
        <v>4000</v>
      </c>
    </row>
    <row r="13" spans="1:11">
      <c r="A13" t="s">
        <v>117</v>
      </c>
      <c r="B13">
        <v>2000</v>
      </c>
      <c r="C13">
        <v>300</v>
      </c>
      <c r="D13">
        <v>4600</v>
      </c>
      <c r="E13">
        <v>5000</v>
      </c>
    </row>
    <row r="14" spans="1:11">
      <c r="A14" t="s">
        <v>119</v>
      </c>
      <c r="B14">
        <v>5000</v>
      </c>
      <c r="C14">
        <v>7000</v>
      </c>
      <c r="D14">
        <v>7800</v>
      </c>
      <c r="E14">
        <v>5000</v>
      </c>
    </row>
    <row r="15" spans="1:11">
      <c r="A15" t="s">
        <v>121</v>
      </c>
      <c r="B15">
        <v>4000</v>
      </c>
      <c r="C15">
        <v>4000</v>
      </c>
      <c r="D15">
        <v>4000</v>
      </c>
      <c r="E15">
        <v>5000</v>
      </c>
    </row>
    <row r="16" spans="1:11">
      <c r="A16" t="s">
        <v>123</v>
      </c>
      <c r="B16">
        <v>5000</v>
      </c>
      <c r="C16">
        <v>3000</v>
      </c>
      <c r="D16">
        <v>5000</v>
      </c>
      <c r="E16">
        <v>7000</v>
      </c>
    </row>
    <row r="17" spans="1:5">
      <c r="A17" t="s">
        <v>125</v>
      </c>
      <c r="B17">
        <f>SUM(B12:B16)</f>
        <v>19400</v>
      </c>
      <c r="C17">
        <f t="shared" ref="C17:E17" si="1">SUM(C12:C16)</f>
        <v>18000</v>
      </c>
      <c r="D17">
        <f t="shared" si="1"/>
        <v>26400</v>
      </c>
      <c r="E17">
        <f t="shared" si="1"/>
        <v>26000</v>
      </c>
    </row>
  </sheetData>
  <dataConsolidate leftLabels="1" topLabels="1">
    <dataRefs count="2">
      <dataRef ref="A2:E8" sheet="p69 예제1"/>
      <dataRef ref="A11:E17" sheet="p69 예제1"/>
    </dataRefs>
  </dataConsolid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H10" sqref="H10"/>
    </sheetView>
  </sheetViews>
  <sheetFormatPr defaultRowHeight="16.5" outlineLevelRow="1"/>
  <cols>
    <col min="1" max="1" width="2.5" customWidth="1"/>
    <col min="2" max="2" width="6.5" customWidth="1"/>
  </cols>
  <sheetData>
    <row r="1" spans="1:6">
      <c r="C1" t="s">
        <v>106</v>
      </c>
      <c r="D1" t="s">
        <v>108</v>
      </c>
      <c r="E1" t="s">
        <v>110</v>
      </c>
      <c r="F1" t="s">
        <v>112</v>
      </c>
    </row>
    <row r="2" spans="1:6" outlineLevel="1">
      <c r="B2" t="s">
        <v>129</v>
      </c>
      <c r="C2">
        <f>'p69 예제1'!$B$3</f>
        <v>13000</v>
      </c>
      <c r="D2">
        <f>'p69 예제1'!$C$3</f>
        <v>3500</v>
      </c>
      <c r="E2">
        <f>'p69 예제1'!$D$3</f>
        <v>4500</v>
      </c>
      <c r="F2">
        <f>'p69 예제1'!$E$3</f>
        <v>3000</v>
      </c>
    </row>
    <row r="3" spans="1:6" outlineLevel="1">
      <c r="B3" t="s">
        <v>130</v>
      </c>
      <c r="C3">
        <f>'p69 예제1'!$B$12</f>
        <v>3400</v>
      </c>
      <c r="D3">
        <f>'p69 예제1'!$C$12</f>
        <v>3700</v>
      </c>
      <c r="E3">
        <f>'p69 예제1'!$D$12</f>
        <v>5000</v>
      </c>
      <c r="F3">
        <f>'p69 예제1'!$E$12</f>
        <v>4000</v>
      </c>
    </row>
    <row r="4" spans="1:6">
      <c r="A4" t="s">
        <v>114</v>
      </c>
      <c r="C4">
        <f>SUM(C2:C3)</f>
        <v>16400</v>
      </c>
      <c r="D4">
        <f>SUM(D2:D3)</f>
        <v>7200</v>
      </c>
      <c r="E4">
        <f>SUM(E2:E3)</f>
        <v>9500</v>
      </c>
      <c r="F4">
        <f>SUM(F2:F3)</f>
        <v>7000</v>
      </c>
    </row>
    <row r="5" spans="1:6" outlineLevel="1">
      <c r="B5" t="s">
        <v>129</v>
      </c>
      <c r="C5">
        <f>'p69 예제1'!$B$4</f>
        <v>4000</v>
      </c>
      <c r="D5">
        <f>'p69 예제1'!$C$4</f>
        <v>3000</v>
      </c>
      <c r="E5">
        <f>'p69 예제1'!$D$4</f>
        <v>4600</v>
      </c>
      <c r="F5">
        <f>'p69 예제1'!$E$4</f>
        <v>5000</v>
      </c>
    </row>
    <row r="6" spans="1:6" outlineLevel="1">
      <c r="B6" t="s">
        <v>130</v>
      </c>
      <c r="C6">
        <f>'p69 예제1'!$B$13</f>
        <v>2000</v>
      </c>
      <c r="D6">
        <f>'p69 예제1'!$C$13</f>
        <v>300</v>
      </c>
      <c r="E6">
        <f>'p69 예제1'!$D$13</f>
        <v>4600</v>
      </c>
      <c r="F6">
        <f>'p69 예제1'!$E$13</f>
        <v>5000</v>
      </c>
    </row>
    <row r="7" spans="1:6">
      <c r="A7" t="s">
        <v>116</v>
      </c>
      <c r="C7">
        <f>SUM(C5:C6)</f>
        <v>6000</v>
      </c>
      <c r="D7">
        <f>SUM(D5:D6)</f>
        <v>3300</v>
      </c>
      <c r="E7">
        <f>SUM(E5:E6)</f>
        <v>9200</v>
      </c>
      <c r="F7">
        <f>SUM(F5:F6)</f>
        <v>10000</v>
      </c>
    </row>
    <row r="8" spans="1:6" outlineLevel="1">
      <c r="B8" t="s">
        <v>129</v>
      </c>
      <c r="C8">
        <f>'p69 예제1'!$B$5</f>
        <v>5500</v>
      </c>
      <c r="D8">
        <f>'p69 예제1'!$C$5</f>
        <v>7000</v>
      </c>
      <c r="E8">
        <f>'p69 예제1'!$D$5</f>
        <v>7800</v>
      </c>
      <c r="F8">
        <f>'p69 예제1'!$E$5</f>
        <v>4000</v>
      </c>
    </row>
    <row r="9" spans="1:6" outlineLevel="1">
      <c r="B9" t="s">
        <v>130</v>
      </c>
      <c r="C9">
        <f>'p69 예제1'!$B$14</f>
        <v>5000</v>
      </c>
      <c r="D9">
        <f>'p69 예제1'!$C$14</f>
        <v>7000</v>
      </c>
      <c r="E9">
        <f>'p69 예제1'!$D$14</f>
        <v>7800</v>
      </c>
      <c r="F9">
        <f>'p69 예제1'!$E$14</f>
        <v>5000</v>
      </c>
    </row>
    <row r="10" spans="1:6">
      <c r="A10" t="s">
        <v>118</v>
      </c>
      <c r="C10">
        <f>SUM(C8:C9)</f>
        <v>10500</v>
      </c>
      <c r="D10">
        <f>SUM(D8:D9)</f>
        <v>14000</v>
      </c>
      <c r="E10">
        <f>SUM(E8:E9)</f>
        <v>15600</v>
      </c>
      <c r="F10">
        <f>SUM(F8:F9)</f>
        <v>9000</v>
      </c>
    </row>
    <row r="11" spans="1:6" outlineLevel="1">
      <c r="B11" t="s">
        <v>129</v>
      </c>
      <c r="C11">
        <f>'p69 예제1'!$B$6</f>
        <v>3500</v>
      </c>
      <c r="D11">
        <f>'p69 예제1'!$C$6</f>
        <v>6000</v>
      </c>
      <c r="E11">
        <f>'p69 예제1'!$D$6</f>
        <v>4000</v>
      </c>
      <c r="F11">
        <f>'p69 예제1'!$E$6</f>
        <v>5000</v>
      </c>
    </row>
    <row r="12" spans="1:6" outlineLevel="1">
      <c r="B12" t="s">
        <v>130</v>
      </c>
      <c r="C12">
        <f>'p69 예제1'!$B$15</f>
        <v>4000</v>
      </c>
      <c r="D12">
        <f>'p69 예제1'!$C$15</f>
        <v>4000</v>
      </c>
      <c r="E12">
        <f>'p69 예제1'!$D$15</f>
        <v>4000</v>
      </c>
      <c r="F12">
        <f>'p69 예제1'!$E$15</f>
        <v>5000</v>
      </c>
    </row>
    <row r="13" spans="1:6">
      <c r="A13" t="s">
        <v>120</v>
      </c>
      <c r="C13">
        <f>SUM(C11:C12)</f>
        <v>7500</v>
      </c>
      <c r="D13">
        <f>SUM(D11:D12)</f>
        <v>10000</v>
      </c>
      <c r="E13">
        <f>SUM(E11:E12)</f>
        <v>8000</v>
      </c>
      <c r="F13">
        <f>SUM(F11:F12)</f>
        <v>10000</v>
      </c>
    </row>
    <row r="14" spans="1:6" outlineLevel="1">
      <c r="B14" t="s">
        <v>129</v>
      </c>
      <c r="C14">
        <f>'p69 예제1'!$B$7</f>
        <v>4000</v>
      </c>
      <c r="D14">
        <f>'p69 예제1'!$C$7</f>
        <v>2000</v>
      </c>
      <c r="E14">
        <f>'p69 예제1'!$D$7</f>
        <v>6000</v>
      </c>
      <c r="F14">
        <f>'p69 예제1'!$E$7</f>
        <v>7000</v>
      </c>
    </row>
    <row r="15" spans="1:6" outlineLevel="1">
      <c r="B15" t="s">
        <v>130</v>
      </c>
      <c r="C15">
        <f>'p69 예제1'!$B$16</f>
        <v>5000</v>
      </c>
      <c r="D15">
        <f>'p69 예제1'!$C$16</f>
        <v>3000</v>
      </c>
      <c r="E15">
        <f>'p69 예제1'!$D$16</f>
        <v>5000</v>
      </c>
      <c r="F15">
        <f>'p69 예제1'!$E$16</f>
        <v>7000</v>
      </c>
    </row>
    <row r="16" spans="1:6">
      <c r="A16" t="s">
        <v>122</v>
      </c>
      <c r="C16">
        <f>SUM(C14:C15)</f>
        <v>9000</v>
      </c>
      <c r="D16">
        <f>SUM(D14:D15)</f>
        <v>5000</v>
      </c>
      <c r="E16">
        <f>SUM(E14:E15)</f>
        <v>11000</v>
      </c>
      <c r="F16">
        <f>SUM(F14:F15)</f>
        <v>14000</v>
      </c>
    </row>
    <row r="17" spans="1:6" outlineLevel="1">
      <c r="B17" t="s">
        <v>129</v>
      </c>
      <c r="C17">
        <f>'p69 예제1'!$B$8</f>
        <v>30000</v>
      </c>
      <c r="D17">
        <f>'p69 예제1'!$C$8</f>
        <v>21500</v>
      </c>
      <c r="E17">
        <f>'p69 예제1'!$D$8</f>
        <v>26900</v>
      </c>
      <c r="F17">
        <f>'p69 예제1'!$E$8</f>
        <v>24000</v>
      </c>
    </row>
    <row r="18" spans="1:6" outlineLevel="1">
      <c r="B18" t="s">
        <v>130</v>
      </c>
      <c r="C18">
        <f>'p69 예제1'!$B$17</f>
        <v>19400</v>
      </c>
      <c r="D18">
        <f>'p69 예제1'!$C$17</f>
        <v>18000</v>
      </c>
      <c r="E18">
        <f>'p69 예제1'!$D$17</f>
        <v>26400</v>
      </c>
      <c r="F18">
        <f>'p69 예제1'!$E$17</f>
        <v>26000</v>
      </c>
    </row>
    <row r="19" spans="1:6">
      <c r="A19" t="s">
        <v>124</v>
      </c>
      <c r="C19">
        <f>SUM(C17:C18)</f>
        <v>49400</v>
      </c>
      <c r="D19">
        <f>SUM(D17:D18)</f>
        <v>39500</v>
      </c>
      <c r="E19">
        <f>SUM(E17:E18)</f>
        <v>53300</v>
      </c>
      <c r="F19">
        <f>SUM(F17:F18)</f>
        <v>50000</v>
      </c>
    </row>
  </sheetData>
  <dataConsolidate leftLabels="1" topLabels="1" link="1">
    <dataRefs count="2">
      <dataRef ref="A2:E8" sheet="p69 예제1"/>
      <dataRef ref="A11:E17" sheet="p69 예제1"/>
    </dataRefs>
  </dataConsolid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activeCell="G14" sqref="G14"/>
    </sheetView>
  </sheetViews>
  <sheetFormatPr defaultRowHeight="16.5"/>
  <sheetData>
    <row r="1" spans="1:9">
      <c r="A1" t="s">
        <v>131</v>
      </c>
      <c r="G1" t="s">
        <v>132</v>
      </c>
    </row>
    <row r="2" spans="1:9">
      <c r="B2" t="s">
        <v>107</v>
      </c>
      <c r="C2" t="s">
        <v>111</v>
      </c>
      <c r="D2" t="s">
        <v>113</v>
      </c>
      <c r="G2" t="s">
        <v>106</v>
      </c>
      <c r="H2" t="s">
        <v>110</v>
      </c>
      <c r="I2" t="s">
        <v>112</v>
      </c>
    </row>
    <row r="3" spans="1:9">
      <c r="A3" t="s">
        <v>115</v>
      </c>
      <c r="B3">
        <v>13000</v>
      </c>
      <c r="C3">
        <v>4500</v>
      </c>
      <c r="D3">
        <v>3000</v>
      </c>
      <c r="F3" t="s">
        <v>114</v>
      </c>
      <c r="G3">
        <v>16400</v>
      </c>
      <c r="H3">
        <v>8200</v>
      </c>
      <c r="I3">
        <v>7000</v>
      </c>
    </row>
    <row r="4" spans="1:9">
      <c r="A4" t="s">
        <v>117</v>
      </c>
      <c r="B4">
        <v>4000</v>
      </c>
      <c r="C4">
        <v>4600</v>
      </c>
      <c r="D4">
        <v>5000</v>
      </c>
      <c r="F4" t="s">
        <v>116</v>
      </c>
      <c r="G4">
        <v>6000</v>
      </c>
      <c r="H4">
        <v>7600</v>
      </c>
      <c r="I4">
        <v>11000</v>
      </c>
    </row>
    <row r="5" spans="1:9">
      <c r="A5" t="s">
        <v>121</v>
      </c>
      <c r="B5">
        <v>3500</v>
      </c>
      <c r="C5">
        <v>4000</v>
      </c>
      <c r="D5">
        <v>5000</v>
      </c>
      <c r="F5" t="s">
        <v>118</v>
      </c>
      <c r="G5">
        <v>5000</v>
      </c>
      <c r="H5">
        <v>7000</v>
      </c>
      <c r="I5">
        <v>5000</v>
      </c>
    </row>
    <row r="6" spans="1:9">
      <c r="A6" t="s">
        <v>123</v>
      </c>
      <c r="B6">
        <v>4000</v>
      </c>
      <c r="C6">
        <v>6000</v>
      </c>
      <c r="D6">
        <v>7000</v>
      </c>
      <c r="F6" t="s">
        <v>120</v>
      </c>
      <c r="G6">
        <v>7500</v>
      </c>
      <c r="H6">
        <v>8000</v>
      </c>
      <c r="I6">
        <v>10000</v>
      </c>
    </row>
    <row r="7" spans="1:9">
      <c r="A7" t="s">
        <v>125</v>
      </c>
      <c r="B7">
        <f>SUM(B3:B6)</f>
        <v>24500</v>
      </c>
      <c r="C7">
        <f t="shared" ref="C7:D7" si="0">SUM(C3:C6)</f>
        <v>19100</v>
      </c>
      <c r="D7">
        <f t="shared" si="0"/>
        <v>20000</v>
      </c>
      <c r="F7" t="s">
        <v>122</v>
      </c>
      <c r="G7">
        <v>4000</v>
      </c>
      <c r="H7">
        <v>6000</v>
      </c>
      <c r="I7">
        <v>7000</v>
      </c>
    </row>
    <row r="8" spans="1:9">
      <c r="F8" t="s">
        <v>124</v>
      </c>
      <c r="G8">
        <v>38900</v>
      </c>
      <c r="H8">
        <v>36800</v>
      </c>
      <c r="I8">
        <v>40000</v>
      </c>
    </row>
    <row r="9" spans="1:9">
      <c r="A9" t="s">
        <v>126</v>
      </c>
    </row>
    <row r="10" spans="1:9">
      <c r="B10" t="s">
        <v>127</v>
      </c>
      <c r="C10" t="s">
        <v>111</v>
      </c>
      <c r="D10" t="s">
        <v>113</v>
      </c>
    </row>
    <row r="11" spans="1:9">
      <c r="A11" t="s">
        <v>115</v>
      </c>
      <c r="B11">
        <v>3400</v>
      </c>
      <c r="C11">
        <v>3700</v>
      </c>
      <c r="D11">
        <v>4000</v>
      </c>
    </row>
    <row r="12" spans="1:9">
      <c r="A12" t="s">
        <v>117</v>
      </c>
      <c r="B12">
        <v>2000</v>
      </c>
      <c r="C12">
        <v>3000</v>
      </c>
      <c r="D12">
        <v>6000</v>
      </c>
    </row>
    <row r="13" spans="1:9">
      <c r="A13" t="s">
        <v>119</v>
      </c>
      <c r="B13">
        <v>5000</v>
      </c>
      <c r="C13">
        <v>7000</v>
      </c>
      <c r="D13">
        <v>5000</v>
      </c>
    </row>
    <row r="14" spans="1:9">
      <c r="A14" t="s">
        <v>121</v>
      </c>
      <c r="B14">
        <v>4000</v>
      </c>
      <c r="C14">
        <v>4000</v>
      </c>
      <c r="D14">
        <v>5000</v>
      </c>
    </row>
    <row r="15" spans="1:9">
      <c r="A15" t="s">
        <v>125</v>
      </c>
      <c r="B15">
        <f>SUM(B11:B14)</f>
        <v>14400</v>
      </c>
      <c r="C15">
        <f t="shared" ref="C15:D15" si="1">SUM(C11:C14)</f>
        <v>17700</v>
      </c>
      <c r="D15">
        <f t="shared" si="1"/>
        <v>20000</v>
      </c>
    </row>
  </sheetData>
  <dataConsolidate leftLabels="1" topLabels="1">
    <dataRefs count="2">
      <dataRef ref="A2:D7" sheet="Sheet9"/>
      <dataRef ref="A10:D15" sheet="Sheet9"/>
    </dataRefs>
  </dataConsolid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10</vt:i4>
      </vt:variant>
      <vt:variant>
        <vt:lpstr>이름이 지정된 범위</vt:lpstr>
      </vt:variant>
      <vt:variant>
        <vt:i4>25</vt:i4>
      </vt:variant>
    </vt:vector>
  </HeadingPairs>
  <TitlesOfParts>
    <vt:vector size="35" baseType="lpstr">
      <vt:lpstr>예제3</vt:lpstr>
      <vt:lpstr>예제4</vt:lpstr>
      <vt:lpstr>예제5</vt:lpstr>
      <vt:lpstr>Sheet5</vt:lpstr>
      <vt:lpstr>시나리오 요약</vt:lpstr>
      <vt:lpstr>예제15</vt:lpstr>
      <vt:lpstr>p69 예제1</vt:lpstr>
      <vt:lpstr>Sheet8</vt:lpstr>
      <vt:lpstr>Sheet9</vt:lpstr>
      <vt:lpstr>Sheet10</vt:lpstr>
      <vt:lpstr>가입일</vt:lpstr>
      <vt:lpstr>근속연수</vt:lpstr>
      <vt:lpstr>기본급</vt:lpstr>
      <vt:lpstr>년수선택</vt:lpstr>
      <vt:lpstr>년수선택1</vt:lpstr>
      <vt:lpstr>년수선택2</vt:lpstr>
      <vt:lpstr>년수선택3</vt:lpstr>
      <vt:lpstr>발행번호</vt:lpstr>
      <vt:lpstr>부서명</vt:lpstr>
      <vt:lpstr>부서선택</vt:lpstr>
      <vt:lpstr>사번</vt:lpstr>
      <vt:lpstr>상품명</vt:lpstr>
      <vt:lpstr>상품명1</vt:lpstr>
      <vt:lpstr>상품코드</vt:lpstr>
      <vt:lpstr>성명</vt:lpstr>
      <vt:lpstr>수량</vt:lpstr>
      <vt:lpstr>이름</vt:lpstr>
      <vt:lpstr>주민번호</vt:lpstr>
      <vt:lpstr>주소</vt:lpstr>
      <vt:lpstr>지역</vt:lpstr>
      <vt:lpstr>직급</vt:lpstr>
      <vt:lpstr>직급선택</vt:lpstr>
      <vt:lpstr>직업</vt:lpstr>
      <vt:lpstr>탈퇴일</vt:lpstr>
      <vt:lpstr>회원번호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212</dc:creator>
  <cp:lastModifiedBy>진환</cp:lastModifiedBy>
  <dcterms:created xsi:type="dcterms:W3CDTF">2015-10-06T00:47:08Z</dcterms:created>
  <dcterms:modified xsi:type="dcterms:W3CDTF">2015-10-10T12:33:50Z</dcterms:modified>
</cp:coreProperties>
</file>