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\Downloads\NYU\2. Spring 2021\MG-GY6103 Management Science\HW\"/>
    </mc:Choice>
  </mc:AlternateContent>
  <xr:revisionPtr revIDLastSave="0" documentId="8_{355BB118-0207-4E40-85DA-6A06C0DB439F}" xr6:coauthVersionLast="47" xr6:coauthVersionMax="47" xr10:uidLastSave="{00000000-0000-0000-0000-000000000000}"/>
  <bookViews>
    <workbookView xWindow="-110" yWindow="-110" windowWidth="19420" windowHeight="10420" xr2:uid="{BE4A1086-CF53-4F2E-9A7A-4B0337C2A72F}"/>
  </bookViews>
  <sheets>
    <sheet name="Foreca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4" i="1" l="1"/>
  <c r="O24" i="1"/>
  <c r="O14" i="1"/>
  <c r="V52" i="1" s="1"/>
  <c r="O4" i="1"/>
  <c r="S41" i="1"/>
  <c r="S42" i="1"/>
  <c r="S43" i="1"/>
  <c r="S44" i="1"/>
  <c r="S45" i="1"/>
  <c r="S46" i="1"/>
  <c r="S47" i="1"/>
  <c r="S48" i="1"/>
  <c r="S49" i="1"/>
  <c r="S40" i="1"/>
  <c r="O35" i="1" l="1"/>
  <c r="T52" i="1"/>
  <c r="F34" i="1" l="1"/>
  <c r="G34" i="1"/>
  <c r="H34" i="1"/>
  <c r="I34" i="1"/>
  <c r="J34" i="1"/>
  <c r="K34" i="1"/>
  <c r="L34" i="1"/>
  <c r="M34" i="1"/>
  <c r="E3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T38" i="1" l="1"/>
  <c r="V38" i="1"/>
  <c r="N35" i="1"/>
  <c r="O34" i="1"/>
  <c r="G36" i="1" s="1"/>
  <c r="G54" i="1" s="1"/>
  <c r="G46" i="1" l="1"/>
  <c r="G42" i="1"/>
  <c r="G49" i="1"/>
  <c r="G45" i="1"/>
  <c r="G41" i="1"/>
  <c r="G48" i="1"/>
  <c r="G44" i="1"/>
  <c r="G40" i="1"/>
  <c r="G47" i="1"/>
  <c r="G43" i="1"/>
  <c r="F36" i="1"/>
  <c r="F54" i="1" s="1"/>
  <c r="I36" i="1"/>
  <c r="I54" i="1" s="1"/>
  <c r="H36" i="1"/>
  <c r="H54" i="1" s="1"/>
  <c r="L36" i="1"/>
  <c r="L54" i="1" s="1"/>
  <c r="J36" i="1"/>
  <c r="J54" i="1" s="1"/>
  <c r="K36" i="1"/>
  <c r="K54" i="1" s="1"/>
  <c r="E36" i="1"/>
  <c r="E54" i="1" s="1"/>
  <c r="M36" i="1"/>
  <c r="M54" i="1" s="1"/>
  <c r="J49" i="1" l="1"/>
  <c r="J45" i="1"/>
  <c r="J41" i="1"/>
  <c r="J48" i="1"/>
  <c r="J44" i="1"/>
  <c r="J40" i="1"/>
  <c r="J47" i="1"/>
  <c r="J43" i="1"/>
  <c r="J46" i="1"/>
  <c r="J42" i="1"/>
  <c r="M41" i="1"/>
  <c r="M48" i="1"/>
  <c r="M44" i="1"/>
  <c r="M40" i="1"/>
  <c r="M47" i="1"/>
  <c r="M43" i="1"/>
  <c r="M46" i="1"/>
  <c r="M42" i="1"/>
  <c r="M49" i="1"/>
  <c r="M45" i="1"/>
  <c r="L41" i="1"/>
  <c r="L44" i="1"/>
  <c r="L47" i="1"/>
  <c r="L43" i="1"/>
  <c r="L46" i="1"/>
  <c r="L42" i="1"/>
  <c r="L49" i="1"/>
  <c r="L45" i="1"/>
  <c r="L48" i="1"/>
  <c r="L40" i="1"/>
  <c r="H47" i="1"/>
  <c r="H43" i="1"/>
  <c r="H46" i="1"/>
  <c r="H42" i="1"/>
  <c r="H49" i="1"/>
  <c r="H45" i="1"/>
  <c r="H41" i="1"/>
  <c r="H48" i="1"/>
  <c r="H44" i="1"/>
  <c r="H40" i="1"/>
  <c r="F49" i="1"/>
  <c r="F45" i="1"/>
  <c r="F41" i="1"/>
  <c r="F48" i="1"/>
  <c r="F44" i="1"/>
  <c r="F40" i="1"/>
  <c r="F47" i="1"/>
  <c r="F43" i="1"/>
  <c r="F46" i="1"/>
  <c r="F42" i="1"/>
  <c r="E42" i="1"/>
  <c r="E49" i="1"/>
  <c r="E45" i="1"/>
  <c r="E41" i="1"/>
  <c r="E48" i="1"/>
  <c r="E44" i="1"/>
  <c r="E40" i="1"/>
  <c r="E47" i="1"/>
  <c r="E43" i="1"/>
  <c r="E46" i="1"/>
  <c r="K47" i="1"/>
  <c r="K43" i="1"/>
  <c r="K46" i="1"/>
  <c r="K42" i="1"/>
  <c r="K49" i="1"/>
  <c r="K45" i="1"/>
  <c r="K41" i="1"/>
  <c r="K48" i="1"/>
  <c r="K44" i="1"/>
  <c r="K40" i="1"/>
  <c r="I45" i="1"/>
  <c r="I48" i="1"/>
  <c r="I44" i="1"/>
  <c r="I40" i="1"/>
  <c r="I47" i="1"/>
  <c r="I43" i="1"/>
  <c r="I46" i="1"/>
  <c r="I42" i="1"/>
  <c r="I49" i="1"/>
  <c r="I41" i="1"/>
</calcChain>
</file>

<file path=xl/sharedStrings.xml><?xml version="1.0" encoding="utf-8"?>
<sst xmlns="http://schemas.openxmlformats.org/spreadsheetml/2006/main" count="110" uniqueCount="57">
  <si>
    <t>Year</t>
  </si>
  <si>
    <t>Year One</t>
  </si>
  <si>
    <t>Year Two</t>
  </si>
  <si>
    <t>Year Three</t>
  </si>
  <si>
    <t>Day</t>
  </si>
  <si>
    <t>6–8 A.M.</t>
  </si>
  <si>
    <t>10–Noon</t>
  </si>
  <si>
    <t>4–6 A.M.</t>
  </si>
  <si>
    <t>8–10 A.M.</t>
  </si>
  <si>
    <t>Noon–2 P.M.</t>
  </si>
  <si>
    <t>2–4 P.M.</t>
  </si>
  <si>
    <t>4–6 P.M.</t>
  </si>
  <si>
    <t>6–8 P.M.</t>
  </si>
  <si>
    <t>8–10 P.M.</t>
  </si>
  <si>
    <t>Total</t>
  </si>
  <si>
    <t>Day Total</t>
  </si>
  <si>
    <t>Time Period Total</t>
  </si>
  <si>
    <t>Slope</t>
  </si>
  <si>
    <t>SF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</si>
  <si>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</si>
  <si>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</si>
  <si>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</si>
  <si>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</si>
  <si>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</si>
  <si>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</si>
  <si>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</si>
  <si>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</si>
  <si>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</si>
  <si>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</si>
  <si>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</si>
  <si>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</si>
  <si>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</si>
  <si>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</si>
  <si>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</si>
  <si>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</si>
  <si>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</si>
  <si>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</si>
  <si>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</si>
  <si>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</si>
  <si>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</si>
  <si>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</si>
  <si>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</si>
  <si>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</si>
  <si>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Year Total</t>
  </si>
  <si>
    <t>Trend Line</t>
  </si>
  <si>
    <t>y=</t>
  </si>
  <si>
    <t>+</t>
  </si>
  <si>
    <t>x</t>
  </si>
  <si>
    <t>Forecast Day</t>
  </si>
  <si>
    <t>(Using all 30 data points)</t>
  </si>
  <si>
    <t>Method 1: Day Basis</t>
  </si>
  <si>
    <t>Method 2: Year Basis</t>
  </si>
  <si>
    <t>Forecast Year</t>
  </si>
  <si>
    <t>(Grouping data by year or 10 days)</t>
  </si>
  <si>
    <t>Year Average</t>
  </si>
  <si>
    <t>Taylor, Introduction to Management Science: Chapter 15</t>
  </si>
  <si>
    <t>Case Problem: Forecasting Airport Passenger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</si>
</sst>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Alignme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8968-802D-4A98-AE7A-3069962010CC}">
  <dimension ref="A1:AF69"/>
  <sheetViews>
    <sheetView tabSelected="1" zoomScale="80" zoomScaleNormal="80" workbookViewId="0">
      <selection activeCell="M1" sqref="M1"/>
    </sheetView>
  </sheetViews>
  <sheetFormatPr defaultRowHeight="14.5" x14ac:dyDescent="0.35"/>
  <sheetData>
    <row r="1" spans="1:15" x14ac:dyDescent="0.35">
      <c r="A1" t="s">
        <v>55</v>
      </c>
      <c r="G1" t="s">
        <v>56</v>
      </c>
    </row>
    <row r="3" spans="1:15" x14ac:dyDescent="0.35">
      <c r="C3" t="s">
        <v>0</v>
      </c>
      <c r="D3" t="s">
        <v>4</v>
      </c>
      <c r="E3" t="s">
        <v>7</v>
      </c>
      <c r="F3" t="s">
        <v>5</v>
      </c>
      <c r="G3" t="s">
        <v>8</v>
      </c>
      <c r="H3" t="s">
        <v>6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15</v>
      </c>
      <c r="O3" t="s">
        <v>54</v>
      </c>
    </row>
    <row r="4" spans="1:15" x14ac:dyDescent="0.35">
      <c r="B4" t="s">
        <v>1</v>
      </c>
      <c r="C4">
        <v>1</v>
      </c>
      <c r="D4">
        <v>1</v>
      </c>
      <c r="E4">
        <v>2400</v>
      </c>
      <c r="F4">
        <v>2700</v>
      </c>
      <c r="G4">
        <v>3200</v>
      </c>
      <c r="H4">
        <v>1400</v>
      </c>
      <c r="I4">
        <v>1700</v>
      </c>
      <c r="J4">
        <v>1800</v>
      </c>
      <c r="K4">
        <v>1600</v>
      </c>
      <c r="L4">
        <v>800</v>
      </c>
      <c r="M4">
        <v>200</v>
      </c>
      <c r="N4">
        <f>SUM(E4:M4)</f>
        <v>15800</v>
      </c>
      <c r="O4">
        <f>SUM(E4:M13)/10</f>
        <v>17020</v>
      </c>
    </row>
    <row r="5" spans="1:15" x14ac:dyDescent="0.35">
      <c r="D5">
        <v>2</v>
      </c>
      <c r="E5">
        <v>1900</v>
      </c>
      <c r="F5">
        <v>2500</v>
      </c>
      <c r="G5">
        <v>3100</v>
      </c>
      <c r="H5">
        <v>1600</v>
      </c>
      <c r="I5">
        <v>1800</v>
      </c>
      <c r="J5">
        <v>2000</v>
      </c>
      <c r="K5">
        <v>1800</v>
      </c>
      <c r="L5">
        <v>900</v>
      </c>
      <c r="M5">
        <v>300</v>
      </c>
      <c r="N5">
        <f t="shared" ref="N5:N33" si="0">SUM(E5:M5)</f>
        <v>15900</v>
      </c>
    </row>
    <row r="6" spans="1:15" x14ac:dyDescent="0.35">
      <c r="D6">
        <v>3</v>
      </c>
      <c r="E6">
        <v>2300</v>
      </c>
      <c r="F6">
        <v>3100</v>
      </c>
      <c r="G6">
        <v>2500</v>
      </c>
      <c r="H6">
        <v>1500</v>
      </c>
      <c r="I6">
        <v>1500</v>
      </c>
      <c r="J6">
        <v>1800</v>
      </c>
      <c r="K6">
        <v>1900</v>
      </c>
      <c r="L6">
        <v>1100</v>
      </c>
      <c r="M6">
        <v>200</v>
      </c>
      <c r="N6">
        <f t="shared" si="0"/>
        <v>15900</v>
      </c>
    </row>
    <row r="7" spans="1:15" x14ac:dyDescent="0.35">
      <c r="D7">
        <v>4</v>
      </c>
      <c r="E7">
        <v>2200</v>
      </c>
      <c r="F7">
        <v>3200</v>
      </c>
      <c r="G7">
        <v>3100</v>
      </c>
      <c r="H7">
        <v>2200</v>
      </c>
      <c r="I7">
        <v>1900</v>
      </c>
      <c r="J7">
        <v>2400</v>
      </c>
      <c r="K7">
        <v>2100</v>
      </c>
      <c r="L7">
        <v>1200</v>
      </c>
      <c r="M7">
        <v>400</v>
      </c>
      <c r="N7">
        <f t="shared" si="0"/>
        <v>18700</v>
      </c>
    </row>
    <row r="8" spans="1:15" x14ac:dyDescent="0.35">
      <c r="D8">
        <v>5</v>
      </c>
      <c r="E8">
        <v>2400</v>
      </c>
      <c r="F8">
        <v>3300</v>
      </c>
      <c r="G8">
        <v>3400</v>
      </c>
      <c r="H8">
        <v>1700</v>
      </c>
      <c r="I8">
        <v>2200</v>
      </c>
      <c r="J8">
        <v>2100</v>
      </c>
      <c r="K8">
        <v>2000</v>
      </c>
      <c r="L8">
        <v>1000</v>
      </c>
      <c r="M8">
        <v>600</v>
      </c>
      <c r="N8">
        <f t="shared" si="0"/>
        <v>18700</v>
      </c>
    </row>
    <row r="9" spans="1:15" x14ac:dyDescent="0.35">
      <c r="D9">
        <v>6</v>
      </c>
      <c r="E9">
        <v>2600</v>
      </c>
      <c r="F9">
        <v>2800</v>
      </c>
      <c r="G9">
        <v>3500</v>
      </c>
      <c r="H9">
        <v>1500</v>
      </c>
      <c r="I9">
        <v>1700</v>
      </c>
      <c r="J9">
        <v>1900</v>
      </c>
      <c r="K9">
        <v>1500</v>
      </c>
      <c r="L9">
        <v>1100</v>
      </c>
      <c r="M9">
        <v>300</v>
      </c>
      <c r="N9">
        <f t="shared" si="0"/>
        <v>16900</v>
      </c>
    </row>
    <row r="10" spans="1:15" x14ac:dyDescent="0.35">
      <c r="D10">
        <v>7</v>
      </c>
      <c r="E10">
        <v>1900</v>
      </c>
      <c r="F10">
        <v>2800</v>
      </c>
      <c r="G10">
        <v>3100</v>
      </c>
      <c r="H10">
        <v>1200</v>
      </c>
      <c r="I10">
        <v>1500</v>
      </c>
      <c r="J10">
        <v>2000</v>
      </c>
      <c r="K10">
        <v>1400</v>
      </c>
      <c r="L10">
        <v>900</v>
      </c>
      <c r="M10">
        <v>400</v>
      </c>
      <c r="N10">
        <f t="shared" si="0"/>
        <v>15200</v>
      </c>
    </row>
    <row r="11" spans="1:15" x14ac:dyDescent="0.35">
      <c r="D11">
        <v>8</v>
      </c>
      <c r="E11">
        <v>2000</v>
      </c>
      <c r="F11">
        <v>2700</v>
      </c>
      <c r="G11">
        <v>2500</v>
      </c>
      <c r="H11">
        <v>1500</v>
      </c>
      <c r="I11">
        <v>2000</v>
      </c>
      <c r="J11">
        <v>2300</v>
      </c>
      <c r="K11">
        <v>1900</v>
      </c>
      <c r="L11">
        <v>1000</v>
      </c>
      <c r="M11">
        <v>200</v>
      </c>
      <c r="N11">
        <f t="shared" si="0"/>
        <v>16100</v>
      </c>
    </row>
    <row r="12" spans="1:15" x14ac:dyDescent="0.35">
      <c r="D12">
        <v>9</v>
      </c>
      <c r="E12">
        <v>2400</v>
      </c>
      <c r="F12">
        <v>3200</v>
      </c>
      <c r="G12">
        <v>3600</v>
      </c>
      <c r="H12">
        <v>1600</v>
      </c>
      <c r="I12">
        <v>2100</v>
      </c>
      <c r="J12">
        <v>2500</v>
      </c>
      <c r="K12">
        <v>1800</v>
      </c>
      <c r="L12">
        <v>1400</v>
      </c>
      <c r="M12">
        <v>200</v>
      </c>
      <c r="N12">
        <f t="shared" si="0"/>
        <v>18800</v>
      </c>
    </row>
    <row r="13" spans="1:15" x14ac:dyDescent="0.35">
      <c r="D13">
        <v>10</v>
      </c>
      <c r="E13">
        <v>2600</v>
      </c>
      <c r="F13">
        <v>3300</v>
      </c>
      <c r="G13">
        <v>3100</v>
      </c>
      <c r="H13">
        <v>200</v>
      </c>
      <c r="I13">
        <v>2500</v>
      </c>
      <c r="J13">
        <v>2600</v>
      </c>
      <c r="K13">
        <v>2400</v>
      </c>
      <c r="L13">
        <v>1100</v>
      </c>
      <c r="M13">
        <v>400</v>
      </c>
      <c r="N13">
        <f t="shared" si="0"/>
        <v>18200</v>
      </c>
    </row>
    <row r="14" spans="1:15" x14ac:dyDescent="0.35">
      <c r="B14" t="s">
        <v>2</v>
      </c>
      <c r="C14">
        <v>2</v>
      </c>
      <c r="D14">
        <v>11</v>
      </c>
      <c r="E14">
        <v>3100</v>
      </c>
      <c r="F14">
        <v>3900</v>
      </c>
      <c r="G14">
        <v>4100</v>
      </c>
      <c r="H14">
        <v>2200</v>
      </c>
      <c r="I14">
        <v>2600</v>
      </c>
      <c r="J14">
        <v>2300</v>
      </c>
      <c r="K14">
        <v>2500</v>
      </c>
      <c r="L14">
        <v>1100</v>
      </c>
      <c r="M14">
        <v>300</v>
      </c>
      <c r="N14">
        <f t="shared" si="0"/>
        <v>22100</v>
      </c>
      <c r="O14">
        <f>SUM(E14:M23)/10</f>
        <v>22520</v>
      </c>
    </row>
    <row r="15" spans="1:15" x14ac:dyDescent="0.35">
      <c r="D15">
        <v>12</v>
      </c>
      <c r="E15">
        <v>2800</v>
      </c>
      <c r="F15">
        <v>3400</v>
      </c>
      <c r="G15">
        <v>3900</v>
      </c>
      <c r="H15">
        <v>1900</v>
      </c>
      <c r="I15">
        <v>2100</v>
      </c>
      <c r="J15">
        <v>2500</v>
      </c>
      <c r="K15">
        <v>2000</v>
      </c>
      <c r="L15">
        <v>1200</v>
      </c>
      <c r="M15">
        <v>300</v>
      </c>
      <c r="N15">
        <f t="shared" si="0"/>
        <v>20100</v>
      </c>
    </row>
    <row r="16" spans="1:15" x14ac:dyDescent="0.35">
      <c r="D16">
        <v>13</v>
      </c>
      <c r="E16">
        <v>2700</v>
      </c>
      <c r="F16">
        <v>3800</v>
      </c>
      <c r="G16">
        <v>4300</v>
      </c>
      <c r="H16">
        <v>2100</v>
      </c>
      <c r="I16">
        <v>2400</v>
      </c>
      <c r="J16">
        <v>2400</v>
      </c>
      <c r="K16">
        <v>2400</v>
      </c>
      <c r="L16">
        <v>1200</v>
      </c>
      <c r="M16">
        <v>400</v>
      </c>
      <c r="N16">
        <f t="shared" si="0"/>
        <v>21700</v>
      </c>
    </row>
    <row r="17" spans="2:24" x14ac:dyDescent="0.35">
      <c r="D17">
        <v>14</v>
      </c>
      <c r="E17">
        <v>2400</v>
      </c>
      <c r="F17">
        <v>3500</v>
      </c>
      <c r="G17">
        <v>4100</v>
      </c>
      <c r="H17">
        <v>2400</v>
      </c>
      <c r="I17">
        <v>3000</v>
      </c>
      <c r="J17">
        <v>3200</v>
      </c>
      <c r="K17">
        <v>2600</v>
      </c>
      <c r="L17">
        <v>1200</v>
      </c>
      <c r="M17">
        <v>700</v>
      </c>
      <c r="N17">
        <f t="shared" si="0"/>
        <v>23100</v>
      </c>
    </row>
    <row r="18" spans="2:24" x14ac:dyDescent="0.35">
      <c r="D18">
        <v>15</v>
      </c>
      <c r="E18">
        <v>3300</v>
      </c>
      <c r="F18">
        <v>3700</v>
      </c>
      <c r="G18">
        <v>4000</v>
      </c>
      <c r="H18">
        <v>2600</v>
      </c>
      <c r="I18">
        <v>2600</v>
      </c>
      <c r="J18">
        <v>2700</v>
      </c>
      <c r="K18">
        <v>2900</v>
      </c>
      <c r="L18">
        <v>1000</v>
      </c>
      <c r="M18">
        <v>300</v>
      </c>
      <c r="N18">
        <f t="shared" si="0"/>
        <v>23100</v>
      </c>
    </row>
    <row r="19" spans="2:24" x14ac:dyDescent="0.35">
      <c r="D19">
        <v>16</v>
      </c>
      <c r="E19">
        <v>3500</v>
      </c>
      <c r="F19">
        <v>4000</v>
      </c>
      <c r="G19">
        <v>3800</v>
      </c>
      <c r="H19">
        <v>2300</v>
      </c>
      <c r="I19">
        <v>2700</v>
      </c>
      <c r="J19">
        <v>3100</v>
      </c>
      <c r="K19">
        <v>3000</v>
      </c>
      <c r="L19">
        <v>900</v>
      </c>
      <c r="M19">
        <v>200</v>
      </c>
      <c r="N19">
        <f t="shared" si="0"/>
        <v>23500</v>
      </c>
    </row>
    <row r="20" spans="2:24" x14ac:dyDescent="0.35">
      <c r="D20">
        <v>17</v>
      </c>
      <c r="E20">
        <v>2900</v>
      </c>
      <c r="F20">
        <v>4100</v>
      </c>
      <c r="G20">
        <v>3900</v>
      </c>
      <c r="H20">
        <v>2400</v>
      </c>
      <c r="I20">
        <v>3000</v>
      </c>
      <c r="J20">
        <v>3200</v>
      </c>
      <c r="K20">
        <v>2500</v>
      </c>
      <c r="L20">
        <v>1100</v>
      </c>
      <c r="M20">
        <v>500</v>
      </c>
      <c r="N20">
        <f t="shared" si="0"/>
        <v>23600</v>
      </c>
    </row>
    <row r="21" spans="2:24" x14ac:dyDescent="0.35">
      <c r="D21">
        <v>18</v>
      </c>
      <c r="E21">
        <v>3400</v>
      </c>
      <c r="F21">
        <v>3800</v>
      </c>
      <c r="G21">
        <v>4200</v>
      </c>
      <c r="H21">
        <v>2000</v>
      </c>
      <c r="I21">
        <v>2500</v>
      </c>
      <c r="J21">
        <v>3000</v>
      </c>
      <c r="K21">
        <v>2200</v>
      </c>
      <c r="L21">
        <v>1000</v>
      </c>
      <c r="M21">
        <v>300</v>
      </c>
      <c r="N21">
        <f t="shared" si="0"/>
        <v>22400</v>
      </c>
    </row>
    <row r="22" spans="2:24" x14ac:dyDescent="0.35">
      <c r="D22">
        <v>19</v>
      </c>
      <c r="E22">
        <v>3600</v>
      </c>
      <c r="F22">
        <v>3600</v>
      </c>
      <c r="G22">
        <v>4000</v>
      </c>
      <c r="H22">
        <v>2300</v>
      </c>
      <c r="I22">
        <v>2600</v>
      </c>
      <c r="J22">
        <v>2800</v>
      </c>
      <c r="K22">
        <v>2600</v>
      </c>
      <c r="L22">
        <v>1200</v>
      </c>
      <c r="M22">
        <v>200</v>
      </c>
      <c r="N22">
        <f t="shared" si="0"/>
        <v>22900</v>
      </c>
    </row>
    <row r="23" spans="2:24" x14ac:dyDescent="0.35">
      <c r="D23">
        <v>20</v>
      </c>
      <c r="E23">
        <v>3700</v>
      </c>
      <c r="F23">
        <v>3700</v>
      </c>
      <c r="G23">
        <v>4000</v>
      </c>
      <c r="H23">
        <v>2200</v>
      </c>
      <c r="I23">
        <v>2600</v>
      </c>
      <c r="J23">
        <v>2700</v>
      </c>
      <c r="K23">
        <v>2400</v>
      </c>
      <c r="L23">
        <v>1200</v>
      </c>
      <c r="M23">
        <v>200</v>
      </c>
      <c r="N23">
        <f t="shared" si="0"/>
        <v>22700</v>
      </c>
    </row>
    <row r="24" spans="2:24" x14ac:dyDescent="0.35">
      <c r="B24" t="s">
        <v>3</v>
      </c>
      <c r="C24">
        <v>3</v>
      </c>
      <c r="D24">
        <v>21</v>
      </c>
      <c r="E24">
        <v>4400</v>
      </c>
      <c r="F24">
        <v>4400</v>
      </c>
      <c r="G24">
        <v>4500</v>
      </c>
      <c r="H24">
        <v>2600</v>
      </c>
      <c r="I24">
        <v>3300</v>
      </c>
      <c r="J24">
        <v>3400</v>
      </c>
      <c r="K24">
        <v>3000</v>
      </c>
      <c r="L24">
        <v>1200</v>
      </c>
      <c r="M24">
        <v>400</v>
      </c>
      <c r="N24">
        <f t="shared" si="0"/>
        <v>27200</v>
      </c>
      <c r="O24">
        <f>SUM(E24:M33)/10</f>
        <v>28180</v>
      </c>
    </row>
    <row r="25" spans="2:24" x14ac:dyDescent="0.35">
      <c r="D25">
        <v>22</v>
      </c>
      <c r="E25">
        <v>4200</v>
      </c>
      <c r="F25">
        <v>4500</v>
      </c>
      <c r="G25">
        <v>4300</v>
      </c>
      <c r="H25">
        <v>2500</v>
      </c>
      <c r="I25">
        <v>3400</v>
      </c>
      <c r="J25">
        <v>3600</v>
      </c>
      <c r="K25">
        <v>3100</v>
      </c>
      <c r="L25">
        <v>1400</v>
      </c>
      <c r="M25">
        <v>300</v>
      </c>
      <c r="N25">
        <f t="shared" si="0"/>
        <v>27300</v>
      </c>
    </row>
    <row r="26" spans="2:24" x14ac:dyDescent="0.35">
      <c r="D26">
        <v>23</v>
      </c>
      <c r="E26">
        <v>4500</v>
      </c>
      <c r="F26">
        <v>4500</v>
      </c>
      <c r="G26">
        <v>4700</v>
      </c>
      <c r="H26">
        <v>2700</v>
      </c>
      <c r="I26">
        <v>3400</v>
      </c>
      <c r="J26">
        <v>3500</v>
      </c>
      <c r="K26">
        <v>2900</v>
      </c>
      <c r="L26">
        <v>1200</v>
      </c>
      <c r="M26">
        <v>300</v>
      </c>
      <c r="N26">
        <f t="shared" si="0"/>
        <v>27700</v>
      </c>
    </row>
    <row r="27" spans="2:24" x14ac:dyDescent="0.35">
      <c r="D27">
        <v>24</v>
      </c>
      <c r="E27">
        <v>4600</v>
      </c>
      <c r="F27">
        <v>4600</v>
      </c>
      <c r="G27">
        <v>4600</v>
      </c>
      <c r="H27">
        <v>2500</v>
      </c>
      <c r="I27">
        <v>3200</v>
      </c>
      <c r="J27">
        <v>3500</v>
      </c>
      <c r="K27">
        <v>2800</v>
      </c>
      <c r="L27">
        <v>1300</v>
      </c>
      <c r="M27">
        <v>300</v>
      </c>
      <c r="N27">
        <f t="shared" si="0"/>
        <v>27400</v>
      </c>
    </row>
    <row r="28" spans="2:24" x14ac:dyDescent="0.35">
      <c r="D28">
        <v>25</v>
      </c>
      <c r="E28">
        <v>4500</v>
      </c>
      <c r="F28">
        <v>4300</v>
      </c>
      <c r="G28">
        <v>4400</v>
      </c>
      <c r="H28">
        <v>2900</v>
      </c>
      <c r="I28">
        <v>3300</v>
      </c>
      <c r="J28">
        <v>3300</v>
      </c>
      <c r="K28">
        <v>3300</v>
      </c>
      <c r="L28">
        <v>1500</v>
      </c>
      <c r="M28">
        <v>400</v>
      </c>
      <c r="N28">
        <f t="shared" si="0"/>
        <v>27900</v>
      </c>
    </row>
    <row r="29" spans="2:24" x14ac:dyDescent="0.35">
      <c r="D29">
        <v>26</v>
      </c>
      <c r="E29">
        <v>4200</v>
      </c>
      <c r="F29">
        <v>4300</v>
      </c>
      <c r="G29">
        <v>4500</v>
      </c>
      <c r="H29">
        <v>3000</v>
      </c>
      <c r="I29">
        <v>4000</v>
      </c>
      <c r="J29">
        <v>3400</v>
      </c>
      <c r="K29">
        <v>3000</v>
      </c>
      <c r="L29">
        <v>1500</v>
      </c>
      <c r="M29">
        <v>600</v>
      </c>
      <c r="N29">
        <f t="shared" si="0"/>
        <v>28500</v>
      </c>
    </row>
    <row r="30" spans="2:24" x14ac:dyDescent="0.35">
      <c r="D30">
        <v>27</v>
      </c>
      <c r="E30">
        <v>4500</v>
      </c>
      <c r="F30">
        <v>4500</v>
      </c>
      <c r="G30">
        <v>5100</v>
      </c>
      <c r="H30">
        <v>3300</v>
      </c>
      <c r="I30">
        <v>4000</v>
      </c>
      <c r="J30">
        <v>3700</v>
      </c>
      <c r="K30">
        <v>3100</v>
      </c>
      <c r="L30">
        <v>1200</v>
      </c>
      <c r="M30">
        <v>300</v>
      </c>
      <c r="N30">
        <f t="shared" si="0"/>
        <v>29700</v>
      </c>
    </row>
    <row r="31" spans="2:24" x14ac:dyDescent="0.35">
      <c r="D31">
        <v>28</v>
      </c>
      <c r="E31">
        <v>4300</v>
      </c>
      <c r="F31">
        <v>4200</v>
      </c>
      <c r="G31">
        <v>4300</v>
      </c>
      <c r="H31">
        <v>2800</v>
      </c>
      <c r="I31">
        <v>3500</v>
      </c>
      <c r="J31">
        <v>4000</v>
      </c>
      <c r="K31">
        <v>3300</v>
      </c>
      <c r="L31">
        <v>1100</v>
      </c>
      <c r="M31">
        <v>400</v>
      </c>
      <c r="N31">
        <f t="shared" si="0"/>
        <v>27900</v>
      </c>
    </row>
    <row r="32" spans="2:24" x14ac:dyDescent="0.35">
      <c r="D32">
        <v>29</v>
      </c>
      <c r="E32">
        <v>4900</v>
      </c>
      <c r="F32">
        <v>4100</v>
      </c>
      <c r="G32">
        <v>4200</v>
      </c>
      <c r="H32">
        <v>3100</v>
      </c>
      <c r="I32">
        <v>3600</v>
      </c>
      <c r="J32">
        <v>3900</v>
      </c>
      <c r="K32">
        <v>3400</v>
      </c>
      <c r="L32">
        <v>1400</v>
      </c>
      <c r="M32">
        <v>500</v>
      </c>
      <c r="N32">
        <f t="shared" si="0"/>
        <v>29100</v>
      </c>
      <c r="X32" t="s">
        <v>20</v>
      </c>
    </row>
    <row r="33" spans="3:32" ht="15" thickBot="1" x14ac:dyDescent="0.4">
      <c r="D33">
        <v>30</v>
      </c>
      <c r="E33">
        <v>4700</v>
      </c>
      <c r="F33">
        <v>4500</v>
      </c>
      <c r="G33">
        <v>4100</v>
      </c>
      <c r="H33">
        <v>3000</v>
      </c>
      <c r="I33">
        <v>4000</v>
      </c>
      <c r="J33">
        <v>3700</v>
      </c>
      <c r="K33">
        <v>3400</v>
      </c>
      <c r="L33">
        <v>1200</v>
      </c>
      <c r="M33">
        <v>500</v>
      </c>
      <c r="N33">
        <f t="shared" si="0"/>
        <v>29100</v>
      </c>
    </row>
    <row r="34" spans="3:32" x14ac:dyDescent="0.35">
      <c r="D34" s="1" t="s">
        <v>16</v>
      </c>
      <c r="E34">
        <f>SUM(E4:E33)</f>
        <v>98900</v>
      </c>
      <c r="F34">
        <f t="shared" ref="F34:M34" si="1">SUM(F4:F33)</f>
        <v>111000</v>
      </c>
      <c r="G34">
        <f t="shared" si="1"/>
        <v>116100</v>
      </c>
      <c r="H34">
        <f t="shared" si="1"/>
        <v>65200</v>
      </c>
      <c r="I34">
        <f t="shared" si="1"/>
        <v>80700</v>
      </c>
      <c r="J34">
        <f t="shared" si="1"/>
        <v>85300</v>
      </c>
      <c r="K34">
        <f t="shared" si="1"/>
        <v>74800</v>
      </c>
      <c r="L34">
        <f t="shared" si="1"/>
        <v>34600</v>
      </c>
      <c r="M34">
        <f t="shared" si="1"/>
        <v>10600</v>
      </c>
      <c r="O34">
        <f>SUM(E34:M34)</f>
        <v>677200</v>
      </c>
      <c r="X34" s="6" t="s">
        <v>21</v>
      </c>
      <c r="Y34" s="6"/>
    </row>
    <row r="35" spans="3:32" x14ac:dyDescent="0.35">
      <c r="N35">
        <f>SUM(N4:N33)</f>
        <v>677200</v>
      </c>
      <c r="O35">
        <f>SUM(O4:O33)*10</f>
        <v>677200</v>
      </c>
      <c r="X35" s="3" t="s">
        <v>22</v>
      </c>
      <c r="Y35" s="3">
        <v>0.95872226017047346</v>
      </c>
    </row>
    <row r="36" spans="3:32" x14ac:dyDescent="0.35">
      <c r="D36" t="s">
        <v>18</v>
      </c>
      <c r="E36">
        <f t="shared" ref="E36:M36" si="2">E34/$O$34</f>
        <v>0.14604252805670406</v>
      </c>
      <c r="F36">
        <f t="shared" si="2"/>
        <v>0.16391021854695806</v>
      </c>
      <c r="G36">
        <f t="shared" si="2"/>
        <v>0.17144122858830479</v>
      </c>
      <c r="H36">
        <f t="shared" si="2"/>
        <v>9.6278795038393386E-2</v>
      </c>
      <c r="I36">
        <f t="shared" si="2"/>
        <v>0.11916715888954518</v>
      </c>
      <c r="J36">
        <f t="shared" si="2"/>
        <v>0.12595983461311283</v>
      </c>
      <c r="K36">
        <f t="shared" si="2"/>
        <v>0.11045481393975191</v>
      </c>
      <c r="L36">
        <f t="shared" si="2"/>
        <v>5.1092734790313052E-2</v>
      </c>
      <c r="M36">
        <f t="shared" si="2"/>
        <v>1.5652687536916714E-2</v>
      </c>
      <c r="X36" s="3" t="s">
        <v>23</v>
      </c>
      <c r="Y36" s="3">
        <v>0.9191483721463809</v>
      </c>
    </row>
    <row r="37" spans="3:32" x14ac:dyDescent="0.35">
      <c r="X37" s="3" t="s">
        <v>24</v>
      </c>
      <c r="Y37" s="3">
        <v>0.91626081400875159</v>
      </c>
    </row>
    <row r="38" spans="3:32" x14ac:dyDescent="0.35">
      <c r="C38" s="8" t="s">
        <v>50</v>
      </c>
      <c r="D38" s="8"/>
      <c r="S38" s="2" t="s">
        <v>19</v>
      </c>
      <c r="T38">
        <f>INTERCEPT(N4:N33,D4:D33)</f>
        <v>14534.712643678158</v>
      </c>
      <c r="U38" t="s">
        <v>17</v>
      </c>
      <c r="V38">
        <f>SLOPE(N4:N33,D4:D33)</f>
        <v>518.62068965517255</v>
      </c>
      <c r="X38" s="3" t="s">
        <v>25</v>
      </c>
      <c r="Y38" s="3">
        <v>1378.0730698618597</v>
      </c>
    </row>
    <row r="39" spans="3:32" ht="15" thickBot="1" x14ac:dyDescent="0.4">
      <c r="D39" s="1" t="s">
        <v>49</v>
      </c>
      <c r="E39" t="s">
        <v>7</v>
      </c>
      <c r="F39" t="s">
        <v>5</v>
      </c>
      <c r="G39" t="s">
        <v>8</v>
      </c>
      <c r="H39" t="s">
        <v>6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  <c r="Q39" s="1" t="s">
        <v>44</v>
      </c>
      <c r="R39" s="1" t="s">
        <v>45</v>
      </c>
      <c r="S39">
        <v>14534.712643678158</v>
      </c>
      <c r="T39" s="7" t="s">
        <v>46</v>
      </c>
      <c r="U39">
        <v>518.62068965517255</v>
      </c>
      <c r="V39" t="s">
        <v>47</v>
      </c>
      <c r="X39" s="4" t="s">
        <v>26</v>
      </c>
      <c r="Y39" s="4">
        <v>30</v>
      </c>
    </row>
    <row r="40" spans="3:32" x14ac:dyDescent="0.35">
      <c r="D40">
        <v>31</v>
      </c>
      <c r="E40">
        <f t="shared" ref="E40:M40" si="3">E36*$S$40</f>
        <v>4470.6471542728341</v>
      </c>
      <c r="F40">
        <f t="shared" si="3"/>
        <v>5017.6120740574788</v>
      </c>
      <c r="G40">
        <f t="shared" si="3"/>
        <v>5248.1510071898492</v>
      </c>
      <c r="H40">
        <f t="shared" si="3"/>
        <v>2947.2820471040327</v>
      </c>
      <c r="I40">
        <f t="shared" si="3"/>
        <v>3647.9395889769235</v>
      </c>
      <c r="J40">
        <f t="shared" si="3"/>
        <v>3855.8766659198468</v>
      </c>
      <c r="K40">
        <f t="shared" si="3"/>
        <v>3381.2376859414358</v>
      </c>
      <c r="L40">
        <f t="shared" si="3"/>
        <v>1564.0484483098087</v>
      </c>
      <c r="M40">
        <f t="shared" si="3"/>
        <v>479.15935121629974</v>
      </c>
      <c r="Q40" s="1" t="s">
        <v>48</v>
      </c>
      <c r="R40" s="1">
        <v>31</v>
      </c>
      <c r="S40">
        <f t="shared" ref="S40:S49" si="4">$S$39+($U$39*R40)</f>
        <v>30611.95402298851</v>
      </c>
    </row>
    <row r="41" spans="3:32" ht="15" thickBot="1" x14ac:dyDescent="0.4">
      <c r="D41">
        <v>32</v>
      </c>
      <c r="E41">
        <f t="shared" ref="E41:M41" si="5">E36*$S$41</f>
        <v>4546.3878308925869</v>
      </c>
      <c r="F41">
        <f t="shared" si="5"/>
        <v>5102.6193046418321</v>
      </c>
      <c r="G41">
        <f t="shared" si="5"/>
        <v>5337.0639753956457</v>
      </c>
      <c r="H41">
        <f t="shared" si="5"/>
        <v>2997.2142221860131</v>
      </c>
      <c r="I41">
        <f t="shared" si="5"/>
        <v>3709.7421431044668</v>
      </c>
      <c r="J41" s="9">
        <f t="shared" si="5"/>
        <v>3921.2020422157502</v>
      </c>
      <c r="K41">
        <f t="shared" si="5"/>
        <v>3438.5218377226038</v>
      </c>
      <c r="L41">
        <f t="shared" si="5"/>
        <v>1590.5461976631295</v>
      </c>
      <c r="M41">
        <f t="shared" si="5"/>
        <v>487.27715882165234</v>
      </c>
      <c r="R41">
        <v>32</v>
      </c>
      <c r="S41">
        <f t="shared" si="4"/>
        <v>31130.57471264368</v>
      </c>
      <c r="X41" t="s">
        <v>27</v>
      </c>
    </row>
    <row r="42" spans="3:32" x14ac:dyDescent="0.35">
      <c r="D42">
        <v>33</v>
      </c>
      <c r="E42">
        <f t="shared" ref="E42:M42" si="6">E36*$S$42</f>
        <v>4622.1285075123396</v>
      </c>
      <c r="F42">
        <f t="shared" si="6"/>
        <v>5187.6265352261853</v>
      </c>
      <c r="G42">
        <f t="shared" si="6"/>
        <v>5425.9769436014431</v>
      </c>
      <c r="H42">
        <f t="shared" si="6"/>
        <v>3047.1463972679935</v>
      </c>
      <c r="I42">
        <f t="shared" si="6"/>
        <v>3771.5446972320105</v>
      </c>
      <c r="J42">
        <f t="shared" si="6"/>
        <v>3986.5274185116546</v>
      </c>
      <c r="K42">
        <f t="shared" si="6"/>
        <v>3495.8059895037718</v>
      </c>
      <c r="L42">
        <f t="shared" si="6"/>
        <v>1617.0439470164506</v>
      </c>
      <c r="M42">
        <f t="shared" si="6"/>
        <v>495.39496642700504</v>
      </c>
      <c r="R42">
        <v>33</v>
      </c>
      <c r="S42">
        <f t="shared" si="4"/>
        <v>31649.195402298854</v>
      </c>
      <c r="X42" s="5"/>
      <c r="Y42" s="5" t="s">
        <v>30</v>
      </c>
      <c r="Z42" s="5" t="s">
        <v>31</v>
      </c>
      <c r="AA42" s="5" t="s">
        <v>32</v>
      </c>
      <c r="AB42" s="5" t="s">
        <v>33</v>
      </c>
      <c r="AC42" s="5" t="s">
        <v>34</v>
      </c>
    </row>
    <row r="43" spans="3:32" x14ac:dyDescent="0.35">
      <c r="D43">
        <v>34</v>
      </c>
      <c r="E43">
        <f t="shared" ref="E43:M43" si="7">E36*$S$43</f>
        <v>4697.8691841320924</v>
      </c>
      <c r="F43">
        <f t="shared" si="7"/>
        <v>5272.6337658105385</v>
      </c>
      <c r="G43">
        <f t="shared" si="7"/>
        <v>5514.8899118072395</v>
      </c>
      <c r="H43">
        <f t="shared" si="7"/>
        <v>3097.0785723499739</v>
      </c>
      <c r="I43">
        <f t="shared" si="7"/>
        <v>3833.3472513595534</v>
      </c>
      <c r="J43">
        <f t="shared" si="7"/>
        <v>4051.8527948075584</v>
      </c>
      <c r="K43">
        <f t="shared" si="7"/>
        <v>3553.0901412849394</v>
      </c>
      <c r="L43">
        <f t="shared" si="7"/>
        <v>1643.5416963697714</v>
      </c>
      <c r="M43">
        <f t="shared" si="7"/>
        <v>503.5127740323577</v>
      </c>
      <c r="R43">
        <v>34</v>
      </c>
      <c r="S43">
        <f t="shared" si="4"/>
        <v>32167.816091954024</v>
      </c>
      <c r="X43" s="3" t="s">
        <v>28</v>
      </c>
      <c r="Y43" s="3">
        <v>1</v>
      </c>
      <c r="Z43" s="3">
        <v>604504275.86206877</v>
      </c>
      <c r="AA43" s="3">
        <v>604504275.86206877</v>
      </c>
      <c r="AB43" s="3">
        <v>318.31337356241818</v>
      </c>
      <c r="AC43" s="3">
        <v>7.928103455988765E-17</v>
      </c>
    </row>
    <row r="44" spans="3:32" x14ac:dyDescent="0.35">
      <c r="D44">
        <v>35</v>
      </c>
      <c r="E44">
        <f t="shared" ref="E44:M44" si="8">E36*$S$44</f>
        <v>4773.6098607518452</v>
      </c>
      <c r="F44">
        <f t="shared" si="8"/>
        <v>5357.6409963948918</v>
      </c>
      <c r="G44" s="9">
        <f t="shared" si="8"/>
        <v>5603.802880013036</v>
      </c>
      <c r="H44">
        <f t="shared" si="8"/>
        <v>3147.0107474319548</v>
      </c>
      <c r="I44">
        <f t="shared" si="8"/>
        <v>3895.1498054870972</v>
      </c>
      <c r="J44">
        <f t="shared" si="8"/>
        <v>4117.1781711034628</v>
      </c>
      <c r="K44">
        <f t="shared" si="8"/>
        <v>3610.3742930661074</v>
      </c>
      <c r="L44">
        <f t="shared" si="8"/>
        <v>1670.0394457230925</v>
      </c>
      <c r="M44">
        <f t="shared" si="8"/>
        <v>511.63058163771035</v>
      </c>
      <c r="R44">
        <v>35</v>
      </c>
      <c r="S44">
        <f t="shared" si="4"/>
        <v>32686.436781609198</v>
      </c>
      <c r="X44" s="3" t="s">
        <v>29</v>
      </c>
      <c r="Y44" s="3">
        <v>28</v>
      </c>
      <c r="Z44" s="3">
        <v>53174390.804597713</v>
      </c>
      <c r="AA44" s="3">
        <v>1899085.3858784898</v>
      </c>
      <c r="AB44" s="3"/>
      <c r="AC44" s="3"/>
    </row>
    <row r="45" spans="3:32" ht="15" thickBot="1" x14ac:dyDescent="0.4">
      <c r="D45">
        <v>36</v>
      </c>
      <c r="E45">
        <f t="shared" ref="E45:M45" si="9">E36*$S$45</f>
        <v>4849.350537371598</v>
      </c>
      <c r="F45">
        <f t="shared" si="9"/>
        <v>5442.6482269792459</v>
      </c>
      <c r="G45">
        <f t="shared" si="9"/>
        <v>5692.7158482188333</v>
      </c>
      <c r="H45">
        <f t="shared" si="9"/>
        <v>3196.9429225139356</v>
      </c>
      <c r="I45">
        <f t="shared" si="9"/>
        <v>3956.952359614641</v>
      </c>
      <c r="J45" s="9">
        <f t="shared" si="9"/>
        <v>4182.5035473993667</v>
      </c>
      <c r="K45">
        <f t="shared" si="9"/>
        <v>3667.6584448472754</v>
      </c>
      <c r="L45">
        <f t="shared" si="9"/>
        <v>1696.5371950764136</v>
      </c>
      <c r="M45">
        <f t="shared" si="9"/>
        <v>519.74838924306312</v>
      </c>
      <c r="R45">
        <v>36</v>
      </c>
      <c r="S45">
        <f t="shared" si="4"/>
        <v>33205.057471264372</v>
      </c>
      <c r="X45" s="4" t="s">
        <v>14</v>
      </c>
      <c r="Y45" s="4">
        <v>29</v>
      </c>
      <c r="Z45" s="4">
        <v>657678666.66666651</v>
      </c>
      <c r="AA45" s="4"/>
      <c r="AB45" s="4"/>
      <c r="AC45" s="4"/>
    </row>
    <row r="46" spans="3:32" ht="15" thickBot="1" x14ac:dyDescent="0.4">
      <c r="D46">
        <v>37</v>
      </c>
      <c r="E46">
        <f t="shared" ref="E46:M46" si="10">E36*$S$46</f>
        <v>4925.0912139913507</v>
      </c>
      <c r="F46">
        <f t="shared" si="10"/>
        <v>5527.6554575635992</v>
      </c>
      <c r="G46">
        <f t="shared" si="10"/>
        <v>5781.6288164246298</v>
      </c>
      <c r="H46">
        <f t="shared" si="10"/>
        <v>3246.875097595916</v>
      </c>
      <c r="I46">
        <f t="shared" si="10"/>
        <v>4018.7549137421843</v>
      </c>
      <c r="J46">
        <f t="shared" si="10"/>
        <v>4247.8289236952714</v>
      </c>
      <c r="K46">
        <f t="shared" si="10"/>
        <v>3724.9425966284434</v>
      </c>
      <c r="L46">
        <f t="shared" si="10"/>
        <v>1723.0349444297347</v>
      </c>
      <c r="M46">
        <f t="shared" si="10"/>
        <v>527.86619684841571</v>
      </c>
      <c r="R46">
        <v>37</v>
      </c>
      <c r="S46">
        <f t="shared" si="4"/>
        <v>33723.678160919546</v>
      </c>
    </row>
    <row r="47" spans="3:32" x14ac:dyDescent="0.35">
      <c r="D47">
        <v>38</v>
      </c>
      <c r="E47">
        <f t="shared" ref="E47:M47" si="11">E36*$S$47</f>
        <v>5000.8318906111035</v>
      </c>
      <c r="F47">
        <f t="shared" si="11"/>
        <v>5612.6626881479533</v>
      </c>
      <c r="G47">
        <f t="shared" si="11"/>
        <v>5870.5417846304272</v>
      </c>
      <c r="H47">
        <f t="shared" si="11"/>
        <v>3296.8072726778969</v>
      </c>
      <c r="I47">
        <f t="shared" si="11"/>
        <v>4080.557467869728</v>
      </c>
      <c r="J47">
        <f t="shared" si="11"/>
        <v>4313.1542999911753</v>
      </c>
      <c r="K47">
        <f t="shared" si="11"/>
        <v>3782.2267484096114</v>
      </c>
      <c r="L47">
        <f t="shared" si="11"/>
        <v>1749.5326937830557</v>
      </c>
      <c r="M47">
        <f t="shared" si="11"/>
        <v>535.98400445376842</v>
      </c>
      <c r="R47">
        <v>38</v>
      </c>
      <c r="S47">
        <f t="shared" si="4"/>
        <v>34242.29885057472</v>
      </c>
      <c r="X47" s="5"/>
      <c r="Y47" s="5" t="s">
        <v>35</v>
      </c>
      <c r="Z47" s="5" t="s">
        <v>25</v>
      </c>
      <c r="AA47" s="5" t="s">
        <v>36</v>
      </c>
      <c r="AB47" s="5" t="s">
        <v>37</v>
      </c>
      <c r="AC47" s="5" t="s">
        <v>38</v>
      </c>
      <c r="AD47" s="5" t="s">
        <v>39</v>
      </c>
      <c r="AE47" s="5" t="s">
        <v>40</v>
      </c>
      <c r="AF47" s="5" t="s">
        <v>41</v>
      </c>
    </row>
    <row r="48" spans="3:32" x14ac:dyDescent="0.35">
      <c r="D48">
        <v>39</v>
      </c>
      <c r="E48">
        <f t="shared" ref="E48:M48" si="12">E36*$S$48</f>
        <v>5076.5725672308554</v>
      </c>
      <c r="F48">
        <f t="shared" si="12"/>
        <v>5697.6699187323056</v>
      </c>
      <c r="G48">
        <f t="shared" si="12"/>
        <v>5959.4547528362227</v>
      </c>
      <c r="H48">
        <f t="shared" si="12"/>
        <v>3346.7394477598768</v>
      </c>
      <c r="I48">
        <f t="shared" si="12"/>
        <v>4142.3600219972705</v>
      </c>
      <c r="J48">
        <f t="shared" si="12"/>
        <v>4378.4796762870783</v>
      </c>
      <c r="K48">
        <f t="shared" si="12"/>
        <v>3839.5109001907786</v>
      </c>
      <c r="L48">
        <f t="shared" si="12"/>
        <v>1776.0304431363763</v>
      </c>
      <c r="M48">
        <f t="shared" si="12"/>
        <v>544.10181205912102</v>
      </c>
      <c r="R48">
        <v>39</v>
      </c>
      <c r="S48">
        <f t="shared" si="4"/>
        <v>34760.919540229886</v>
      </c>
      <c r="X48" s="3" t="s">
        <v>19</v>
      </c>
      <c r="Y48" s="3">
        <v>14534.712643678162</v>
      </c>
      <c r="Z48" s="3">
        <v>516.05089417233262</v>
      </c>
      <c r="AA48" s="3">
        <v>28.165269758886161</v>
      </c>
      <c r="AB48" s="3">
        <v>4.353354817203474E-22</v>
      </c>
      <c r="AC48" s="3">
        <v>13477.630306525734</v>
      </c>
      <c r="AD48" s="3">
        <v>15591.794980830589</v>
      </c>
      <c r="AE48" s="3">
        <v>13477.630306525734</v>
      </c>
      <c r="AF48" s="3">
        <v>15591.794980830589</v>
      </c>
    </row>
    <row r="49" spans="3:32" ht="15" thickBot="1" x14ac:dyDescent="0.4">
      <c r="D49">
        <v>40</v>
      </c>
      <c r="E49">
        <f t="shared" ref="E49:M49" si="13">E36*$S$49</f>
        <v>5152.3132438506091</v>
      </c>
      <c r="F49">
        <f t="shared" si="13"/>
        <v>5782.6771493166589</v>
      </c>
      <c r="G49">
        <f t="shared" si="13"/>
        <v>6048.3677210420201</v>
      </c>
      <c r="H49">
        <f t="shared" si="13"/>
        <v>3396.6716228418577</v>
      </c>
      <c r="I49">
        <f t="shared" si="13"/>
        <v>4204.1625761248142</v>
      </c>
      <c r="J49">
        <f t="shared" si="13"/>
        <v>4443.8050525829831</v>
      </c>
      <c r="K49">
        <f t="shared" si="13"/>
        <v>3896.795051971947</v>
      </c>
      <c r="L49">
        <f t="shared" si="13"/>
        <v>1802.5281924896974</v>
      </c>
      <c r="M49" s="10">
        <f t="shared" si="13"/>
        <v>552.21961966447373</v>
      </c>
      <c r="R49">
        <v>40</v>
      </c>
      <c r="S49">
        <f t="shared" si="4"/>
        <v>35279.54022988506</v>
      </c>
      <c r="X49" s="4" t="s">
        <v>42</v>
      </c>
      <c r="Y49" s="4">
        <v>518.62068965517233</v>
      </c>
      <c r="Z49" s="4">
        <v>29.068484865988843</v>
      </c>
      <c r="AA49" s="4">
        <v>17.8413388948929</v>
      </c>
      <c r="AB49" s="4">
        <v>7.928103455988765E-17</v>
      </c>
      <c r="AC49" s="4">
        <v>459.07659765451382</v>
      </c>
      <c r="AD49" s="4">
        <v>578.16478165583089</v>
      </c>
      <c r="AE49" s="4">
        <v>459.07659765451382</v>
      </c>
      <c r="AF49" s="4">
        <v>578.16478165583089</v>
      </c>
    </row>
    <row r="52" spans="3:32" x14ac:dyDescent="0.35">
      <c r="C52" s="8" t="s">
        <v>51</v>
      </c>
      <c r="D52" s="8"/>
      <c r="S52" s="2" t="s">
        <v>19</v>
      </c>
      <c r="T52">
        <f>INTERCEPT(O4:O33,C4:C33)</f>
        <v>11413.333333333332</v>
      </c>
      <c r="U52" t="s">
        <v>17</v>
      </c>
      <c r="V52">
        <f>SLOPE(O4:O33,C4:C33)</f>
        <v>5580</v>
      </c>
      <c r="X52" t="s">
        <v>20</v>
      </c>
    </row>
    <row r="53" spans="3:32" ht="15" thickBot="1" x14ac:dyDescent="0.4">
      <c r="D53" s="1" t="s">
        <v>53</v>
      </c>
      <c r="E53" t="s">
        <v>7</v>
      </c>
      <c r="F53" t="s">
        <v>5</v>
      </c>
      <c r="G53" t="s">
        <v>8</v>
      </c>
      <c r="H53" t="s">
        <v>6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Q53" s="1" t="s">
        <v>44</v>
      </c>
      <c r="R53" s="1" t="s">
        <v>45</v>
      </c>
      <c r="S53">
        <v>11413.333333333332</v>
      </c>
      <c r="T53" s="7" t="s">
        <v>46</v>
      </c>
      <c r="U53">
        <v>5580</v>
      </c>
      <c r="V53" t="s">
        <v>47</v>
      </c>
    </row>
    <row r="54" spans="3:32" x14ac:dyDescent="0.35">
      <c r="C54">
        <v>4</v>
      </c>
      <c r="E54" s="9">
        <f>E36*$S$54</f>
        <v>4926.5012797794834</v>
      </c>
      <c r="F54">
        <f t="shared" ref="F54:M54" si="14">F36*$S$54</f>
        <v>5529.2380389840509</v>
      </c>
      <c r="G54">
        <f t="shared" si="14"/>
        <v>5783.284111045481</v>
      </c>
      <c r="H54" s="9">
        <f t="shared" si="14"/>
        <v>3247.804685961803</v>
      </c>
      <c r="I54">
        <f t="shared" si="14"/>
        <v>4019.9054932073236</v>
      </c>
      <c r="J54">
        <f t="shared" si="14"/>
        <v>4249.0450876156719</v>
      </c>
      <c r="K54">
        <f t="shared" si="14"/>
        <v>3726.009056900964</v>
      </c>
      <c r="L54">
        <f t="shared" si="14"/>
        <v>1723.5282535932267</v>
      </c>
      <c r="M54">
        <f t="shared" si="14"/>
        <v>528.01732624532372</v>
      </c>
      <c r="Q54" s="1" t="s">
        <v>52</v>
      </c>
      <c r="R54" s="1">
        <v>4</v>
      </c>
      <c r="S54">
        <f>$S$53+($U$53*R54)</f>
        <v>33733.333333333328</v>
      </c>
      <c r="X54" s="6" t="s">
        <v>21</v>
      </c>
      <c r="Y54" s="6"/>
    </row>
    <row r="55" spans="3:32" x14ac:dyDescent="0.35">
      <c r="X55" s="3" t="s">
        <v>22</v>
      </c>
      <c r="Y55" s="3">
        <v>0.99996574389276838</v>
      </c>
    </row>
    <row r="56" spans="3:32" x14ac:dyDescent="0.35">
      <c r="X56" s="3" t="s">
        <v>23</v>
      </c>
      <c r="Y56" s="3">
        <v>0.99993148895901762</v>
      </c>
    </row>
    <row r="57" spans="3:32" x14ac:dyDescent="0.35">
      <c r="S57" t="s">
        <v>0</v>
      </c>
      <c r="T57">
        <v>1</v>
      </c>
      <c r="U57" t="s">
        <v>43</v>
      </c>
      <c r="V57">
        <v>17020</v>
      </c>
      <c r="X57" s="3" t="s">
        <v>24</v>
      </c>
      <c r="Y57" s="3">
        <v>0.99986297791803525</v>
      </c>
    </row>
    <row r="58" spans="3:32" x14ac:dyDescent="0.35">
      <c r="T58">
        <v>2</v>
      </c>
      <c r="V58">
        <v>22520</v>
      </c>
      <c r="X58" s="3" t="s">
        <v>25</v>
      </c>
      <c r="Y58" s="3">
        <v>65.319726474218442</v>
      </c>
    </row>
    <row r="59" spans="3:32" ht="15" thickBot="1" x14ac:dyDescent="0.4">
      <c r="T59">
        <v>3</v>
      </c>
      <c r="V59">
        <v>28180</v>
      </c>
      <c r="X59" s="4" t="s">
        <v>26</v>
      </c>
      <c r="Y59" s="4">
        <v>3</v>
      </c>
    </row>
    <row r="61" spans="3:32" ht="15" thickBot="1" x14ac:dyDescent="0.4">
      <c r="X61" t="s">
        <v>27</v>
      </c>
    </row>
    <row r="62" spans="3:32" x14ac:dyDescent="0.35">
      <c r="X62" s="5"/>
      <c r="Y62" s="5" t="s">
        <v>30</v>
      </c>
      <c r="Z62" s="5" t="s">
        <v>31</v>
      </c>
      <c r="AA62" s="5" t="s">
        <v>32</v>
      </c>
      <c r="AB62" s="5" t="s">
        <v>33</v>
      </c>
      <c r="AC62" s="5" t="s">
        <v>34</v>
      </c>
    </row>
    <row r="63" spans="3:32" x14ac:dyDescent="0.35">
      <c r="X63" s="3" t="s">
        <v>28</v>
      </c>
      <c r="Y63" s="3">
        <v>1</v>
      </c>
      <c r="Z63" s="3">
        <v>62272800</v>
      </c>
      <c r="AA63" s="3">
        <v>62272800</v>
      </c>
      <c r="AB63" s="3">
        <v>14595.18749999984</v>
      </c>
      <c r="AC63" s="3">
        <v>5.269450937837269E-3</v>
      </c>
    </row>
    <row r="64" spans="3:32" x14ac:dyDescent="0.35">
      <c r="X64" s="3" t="s">
        <v>29</v>
      </c>
      <c r="Y64" s="3">
        <v>1</v>
      </c>
      <c r="Z64" s="3">
        <v>4266.6666666667134</v>
      </c>
      <c r="AA64" s="3">
        <v>4266.6666666667134</v>
      </c>
      <c r="AB64" s="3"/>
      <c r="AC64" s="3"/>
    </row>
    <row r="65" spans="24:32" ht="15" thickBot="1" x14ac:dyDescent="0.4">
      <c r="X65" s="4" t="s">
        <v>14</v>
      </c>
      <c r="Y65" s="4">
        <v>2</v>
      </c>
      <c r="Z65" s="4">
        <v>62277066.666666664</v>
      </c>
      <c r="AA65" s="4"/>
      <c r="AB65" s="4"/>
      <c r="AC65" s="4"/>
    </row>
    <row r="66" spans="24:32" ht="15" thickBot="1" x14ac:dyDescent="0.4"/>
    <row r="67" spans="24:32" x14ac:dyDescent="0.35">
      <c r="X67" s="5"/>
      <c r="Y67" s="5" t="s">
        <v>35</v>
      </c>
      <c r="Z67" s="5" t="s">
        <v>25</v>
      </c>
      <c r="AA67" s="5" t="s">
        <v>36</v>
      </c>
      <c r="AB67" s="5" t="s">
        <v>37</v>
      </c>
      <c r="AC67" s="5" t="s">
        <v>38</v>
      </c>
      <c r="AD67" s="5" t="s">
        <v>39</v>
      </c>
      <c r="AE67" s="5" t="s">
        <v>40</v>
      </c>
      <c r="AF67" s="5" t="s">
        <v>41</v>
      </c>
    </row>
    <row r="68" spans="24:32" x14ac:dyDescent="0.35">
      <c r="X68" s="3" t="s">
        <v>19</v>
      </c>
      <c r="Y68" s="3">
        <v>11413.333333333332</v>
      </c>
      <c r="Z68" s="3">
        <v>99.777530313972306</v>
      </c>
      <c r="AA68" s="3">
        <v>114.38781153851701</v>
      </c>
      <c r="AB68" s="3">
        <v>5.5653093321011392E-3</v>
      </c>
      <c r="AC68" s="3">
        <v>10145.539605094122</v>
      </c>
      <c r="AD68" s="3">
        <v>12681.127061572543</v>
      </c>
      <c r="AE68" s="3">
        <v>10145.539605094122</v>
      </c>
      <c r="AF68" s="3">
        <v>12681.127061572543</v>
      </c>
    </row>
    <row r="69" spans="24:32" ht="15" thickBot="1" x14ac:dyDescent="0.4">
      <c r="X69" s="4" t="s">
        <v>42</v>
      </c>
      <c r="Y69" s="4">
        <v>5580</v>
      </c>
      <c r="Z69" s="4">
        <v>46.188021535170307</v>
      </c>
      <c r="AA69" s="4">
        <v>120.81054382792854</v>
      </c>
      <c r="AB69" s="4">
        <v>5.2694509378372681E-3</v>
      </c>
      <c r="AC69" s="4">
        <v>4993.1255420152793</v>
      </c>
      <c r="AD69" s="4">
        <v>6166.8744579847207</v>
      </c>
      <c r="AE69" s="4">
        <v>4993.1255420152793</v>
      </c>
      <c r="AF69" s="4">
        <v>6166.8744579847207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2021-05-06T05:35:47Z</dcterms:created>
  <dcterms:modified xsi:type="dcterms:W3CDTF">2021-08-06T07:02:17Z</dcterms:modified>
</cp:coreProperties>
</file>