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\Downloads\NYU\2. Spring 2021\MG-GY6103 Management Science\HW\"/>
    </mc:Choice>
  </mc:AlternateContent>
  <xr:revisionPtr revIDLastSave="0" documentId="8_{FB1F7E2C-CC22-45C8-8403-09BD45CF291E}" xr6:coauthVersionLast="47" xr6:coauthVersionMax="47" xr10:uidLastSave="{00000000-0000-0000-0000-000000000000}"/>
  <bookViews>
    <workbookView xWindow="-110" yWindow="-110" windowWidth="19420" windowHeight="10420" activeTab="3" xr2:uid="{C27B12E8-FFA9-4026-9357-B578126618B4}"/>
  </bookViews>
  <sheets>
    <sheet name="Ch7_P32" sheetId="1" r:id="rId1"/>
    <sheet name="Ch8_P2" sheetId="2" r:id="rId2"/>
    <sheet name="Ch8_P4-5" sheetId="4" r:id="rId3"/>
    <sheet name="Ch8_P15" sheetId="6" r:id="rId4"/>
  </sheets>
  <definedNames>
    <definedName name="solver_adj" localSheetId="0" hidden="1">Ch7_P32!$B$4:$B$16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Ch7_P32!$B$4:$B$16</definedName>
    <definedName name="solver_lhs2" localSheetId="0" hidden="1">Ch7_P32!$F$5:$F$10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Ch7_P32!$B$17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Ch7_P32!$C$4:$C$16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6" l="1"/>
  <c r="P21" i="6"/>
  <c r="O20" i="6"/>
  <c r="O19" i="6"/>
  <c r="O18" i="6"/>
  <c r="N5" i="6"/>
  <c r="N8" i="6"/>
  <c r="N11" i="6"/>
  <c r="M5" i="6"/>
  <c r="O5" i="6" s="1"/>
  <c r="M11" i="6"/>
  <c r="N9" i="6" s="1"/>
  <c r="M9" i="6" s="1"/>
  <c r="M14" i="6"/>
  <c r="O14" i="6" s="1"/>
  <c r="M15" i="6"/>
  <c r="O15" i="6" s="1"/>
  <c r="L15" i="6"/>
  <c r="K15" i="6"/>
  <c r="L14" i="6"/>
  <c r="K14" i="6"/>
  <c r="L5" i="6"/>
  <c r="L6" i="6"/>
  <c r="K8" i="6"/>
  <c r="L8" i="6" s="1"/>
  <c r="K7" i="6"/>
  <c r="L7" i="6" s="1"/>
  <c r="E14" i="4"/>
  <c r="E16" i="4"/>
  <c r="F14" i="4" s="1"/>
  <c r="F15" i="4"/>
  <c r="E15" i="4" s="1"/>
  <c r="F11" i="1"/>
  <c r="F4" i="1"/>
  <c r="B17" i="1" s="1"/>
  <c r="F10" i="1"/>
  <c r="F9" i="1"/>
  <c r="F8" i="1"/>
  <c r="F7" i="1"/>
  <c r="F6" i="1"/>
  <c r="F5" i="1"/>
  <c r="H6" i="6"/>
  <c r="H7" i="6"/>
  <c r="H8" i="6"/>
  <c r="H9" i="6"/>
  <c r="H10" i="6"/>
  <c r="H11" i="6"/>
  <c r="H12" i="6"/>
  <c r="H13" i="6"/>
  <c r="H14" i="6"/>
  <c r="H15" i="6"/>
  <c r="H5" i="6"/>
  <c r="G6" i="6"/>
  <c r="G7" i="6"/>
  <c r="G8" i="6"/>
  <c r="G9" i="6"/>
  <c r="G10" i="6"/>
  <c r="G11" i="6"/>
  <c r="G12" i="6"/>
  <c r="G13" i="6"/>
  <c r="G14" i="6"/>
  <c r="G15" i="6"/>
  <c r="G5" i="6"/>
  <c r="D6" i="4"/>
  <c r="D5" i="4"/>
  <c r="D4" i="4"/>
  <c r="D11" i="4"/>
  <c r="C13" i="4" s="1"/>
  <c r="D13" i="4" s="1"/>
  <c r="C15" i="4" s="1"/>
  <c r="D10" i="4"/>
  <c r="C12" i="4" s="1"/>
  <c r="D12" i="4" s="1"/>
  <c r="O9" i="6" l="1"/>
  <c r="N6" i="6"/>
  <c r="M6" i="6" s="1"/>
  <c r="O6" i="6" s="1"/>
  <c r="N7" i="6"/>
  <c r="M7" i="6" s="1"/>
  <c r="O7" i="6" s="1"/>
  <c r="M8" i="6"/>
  <c r="O8" i="6" s="1"/>
  <c r="N13" i="6"/>
  <c r="M13" i="6" s="1"/>
  <c r="N10" i="6"/>
  <c r="M10" i="6" s="1"/>
  <c r="O10" i="6" s="1"/>
  <c r="O11" i="6"/>
  <c r="K12" i="6"/>
  <c r="L12" i="6" s="1"/>
  <c r="K13" i="6" s="1"/>
  <c r="L13" i="6" s="1"/>
  <c r="K11" i="6"/>
  <c r="L11" i="6" s="1"/>
  <c r="K10" i="6"/>
  <c r="L10" i="6" s="1"/>
  <c r="K9" i="6"/>
  <c r="L9" i="6" s="1"/>
  <c r="F13" i="4"/>
  <c r="E13" i="4" s="1"/>
  <c r="F11" i="4" s="1"/>
  <c r="E11" i="4" s="1"/>
  <c r="F12" i="4"/>
  <c r="E12" i="4" s="1"/>
  <c r="F10" i="4" s="1"/>
  <c r="E10" i="4" s="1"/>
  <c r="D15" i="4"/>
  <c r="C16" i="4" s="1"/>
  <c r="C14" i="4"/>
  <c r="D14" i="4" s="1"/>
  <c r="H5" i="2"/>
  <c r="H6" i="2"/>
  <c r="H7" i="2"/>
  <c r="H8" i="2"/>
  <c r="H9" i="2"/>
  <c r="H10" i="2"/>
  <c r="H4" i="2"/>
  <c r="G8" i="2"/>
  <c r="F8" i="2" s="1"/>
  <c r="G5" i="2" s="1"/>
  <c r="F5" i="2" s="1"/>
  <c r="G7" i="2"/>
  <c r="F7" i="2"/>
  <c r="F9" i="2"/>
  <c r="F10" i="2"/>
  <c r="F6" i="2"/>
  <c r="G10" i="2"/>
  <c r="G9" i="2"/>
  <c r="G6" i="2"/>
  <c r="F4" i="2"/>
  <c r="E10" i="2"/>
  <c r="D10" i="2"/>
  <c r="E9" i="2"/>
  <c r="D9" i="2"/>
  <c r="E8" i="2"/>
  <c r="E7" i="2"/>
  <c r="D8" i="2"/>
  <c r="D7" i="2"/>
  <c r="E6" i="2"/>
  <c r="D6" i="2"/>
  <c r="E5" i="2"/>
  <c r="E4" i="2"/>
  <c r="O13" i="6" l="1"/>
  <c r="N12" i="6"/>
  <c r="M12" i="6" s="1"/>
  <c r="O12" i="6" s="1"/>
  <c r="D16" i="4"/>
  <c r="G11" i="4" l="1"/>
  <c r="G13" i="4"/>
  <c r="G14" i="4"/>
  <c r="G10" i="4"/>
  <c r="G12" i="4" l="1"/>
  <c r="G15" i="4" l="1"/>
  <c r="G16" i="4" l="1"/>
</calcChain>
</file>

<file path=xl/sharedStrings.xml><?xml version="1.0" encoding="utf-8"?>
<sst xmlns="http://schemas.openxmlformats.org/spreadsheetml/2006/main" count="115" uniqueCount="81">
  <si>
    <t>1 to 2</t>
  </si>
  <si>
    <t>2 to 4</t>
  </si>
  <si>
    <t>3 to 4</t>
  </si>
  <si>
    <t>4 to 6</t>
  </si>
  <si>
    <t>5 to 7</t>
  </si>
  <si>
    <t>7 to 8</t>
  </si>
  <si>
    <t>Network</t>
  </si>
  <si>
    <t>1 to 3</t>
  </si>
  <si>
    <t>1 to 4</t>
  </si>
  <si>
    <t>Branches</t>
  </si>
  <si>
    <t>Activity</t>
  </si>
  <si>
    <t>Predecessor</t>
  </si>
  <si>
    <t>Time</t>
  </si>
  <si>
    <t>Early Start</t>
  </si>
  <si>
    <t>Early Finish</t>
  </si>
  <si>
    <t>Late Start</t>
  </si>
  <si>
    <t>Late Finish</t>
  </si>
  <si>
    <t>Slack</t>
  </si>
  <si>
    <t>Path</t>
  </si>
  <si>
    <t>Start &gt; 1 &gt; 3 &gt; 6 &gt; 7</t>
  </si>
  <si>
    <t>Start &gt; 2 &gt; 4 &gt; 6 &gt; 7</t>
  </si>
  <si>
    <t>Start &gt; 2 &gt; 5 &gt; 7</t>
  </si>
  <si>
    <t>a</t>
  </si>
  <si>
    <t>—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</si>
  <si>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</si>
  <si>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</si>
  <si>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</si>
  <si>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</si>
  <si>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</si>
  <si>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</si>
  <si>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</si>
  <si>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</si>
  <si>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</si>
  <si>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</si>
  <si>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Position recruiting</t>
  </si>
  <si>
    <t>System development</t>
  </si>
  <si>
    <t>System training</t>
  </si>
  <si>
    <t>Equipment training</t>
  </si>
  <si>
    <t>Computer–personnel interface</t>
  </si>
  <si>
    <t>Equipment modification</t>
  </si>
  <si>
    <t>Equipment testing</t>
  </si>
  <si>
    <t>Equipment changeover</t>
  </si>
  <si>
    <t>Manual system test</t>
  </si>
  <si>
    <t>Preliminary system changeover</t>
  </si>
  <si>
    <t>System debugging and installation</t>
  </si>
  <si>
    <t>b, c</t>
  </si>
  <si>
    <t>d, e</t>
  </si>
  <si>
    <t>f, g</t>
  </si>
  <si>
    <t>g, i</t>
  </si>
  <si>
    <t>Description</t>
  </si>
  <si>
    <t>m</t>
  </si>
  <si>
    <t>Time Estimates</t>
  </si>
  <si>
    <t>t = (a+4m+b)/6</t>
  </si>
  <si>
    <t>Expected Time</t>
  </si>
  <si>
    <t>Variance</t>
  </si>
  <si>
    <t>v = ((b-a)/6)^2</t>
  </si>
  <si>
    <t>2 to 6</t>
  </si>
  <si>
    <t>3 to 5</t>
  </si>
  <si>
    <t>4 to 7</t>
  </si>
  <si>
    <t>4 to 8</t>
  </si>
  <si>
    <t>6 to 8</t>
  </si>
  <si>
    <t>8 to 1</t>
  </si>
  <si>
    <t>Flights</t>
  </si>
  <si>
    <t>Capacity</t>
  </si>
  <si>
    <t>Nodes</t>
  </si>
  <si>
    <t>Activity</t>
    <phoneticPr fontId="1" type="noConversion"/>
  </si>
  <si>
    <t>Length</t>
  </si>
  <si>
    <t>After calculating the slack for each activity, critical path is still Path 2.</t>
  </si>
  <si>
    <t>The path with maximum length or critical path is Path 2.</t>
  </si>
  <si>
    <t>a-d-g-k</t>
  </si>
  <si>
    <t>Critical Path:</t>
  </si>
  <si>
    <t>Expected Completion:</t>
  </si>
  <si>
    <t>Variance:</t>
  </si>
  <si>
    <t>Standard Deviation:</t>
  </si>
  <si>
    <t>Probability:</t>
  </si>
  <si>
    <t>(Probability that project will be completed in 40 weeks or less.)</t>
  </si>
  <si>
    <t>Maximum flow: 18 flights</t>
  </si>
  <si>
    <t>Taylor, Introduction to Management Science: Chapter 7, Problem 32</t>
  </si>
  <si>
    <t>Taylor, Introduction to Management Science: Chapter 8, Problem 2</t>
  </si>
  <si>
    <t>Taylor, Introduction to Management Science: Chapter 8, Problem 4 &amp; 5</t>
  </si>
  <si>
    <t>Taylor, Introduction to Management Science: Chapter 8, Problem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</si>
</sst>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9A94-E036-47AA-A34D-92E14978017D}">
  <dimension ref="A1:F19"/>
  <sheetViews>
    <sheetView workbookViewId="0">
      <selection activeCell="I1" sqref="I1"/>
    </sheetView>
  </sheetViews>
  <sheetFormatPr defaultRowHeight="14.5" x14ac:dyDescent="0.35"/>
  <sheetData>
    <row r="1" spans="1:6" x14ac:dyDescent="0.35">
      <c r="A1" t="s">
        <v>77</v>
      </c>
    </row>
    <row r="3" spans="1:6" x14ac:dyDescent="0.35">
      <c r="A3" t="s">
        <v>9</v>
      </c>
      <c r="B3" t="s">
        <v>62</v>
      </c>
      <c r="C3" t="s">
        <v>63</v>
      </c>
      <c r="E3" t="s">
        <v>64</v>
      </c>
      <c r="F3" t="s">
        <v>6</v>
      </c>
    </row>
    <row r="4" spans="1:6" x14ac:dyDescent="0.35">
      <c r="A4" t="s">
        <v>0</v>
      </c>
      <c r="B4">
        <v>6</v>
      </c>
      <c r="C4">
        <v>10</v>
      </c>
      <c r="E4">
        <v>1</v>
      </c>
      <c r="F4">
        <f>B4+B5+B6</f>
        <v>18</v>
      </c>
    </row>
    <row r="5" spans="1:6" x14ac:dyDescent="0.35">
      <c r="A5" t="s">
        <v>7</v>
      </c>
      <c r="B5">
        <v>5</v>
      </c>
      <c r="C5">
        <v>5</v>
      </c>
      <c r="E5">
        <v>2</v>
      </c>
      <c r="F5">
        <f>B4-B7-B8</f>
        <v>0</v>
      </c>
    </row>
    <row r="6" spans="1:6" x14ac:dyDescent="0.35">
      <c r="A6" t="s">
        <v>8</v>
      </c>
      <c r="B6">
        <v>7</v>
      </c>
      <c r="C6">
        <v>7</v>
      </c>
      <c r="E6">
        <v>3</v>
      </c>
      <c r="F6">
        <f>B5-B9-B10</f>
        <v>0</v>
      </c>
    </row>
    <row r="7" spans="1:6" x14ac:dyDescent="0.35">
      <c r="A7" t="s">
        <v>1</v>
      </c>
      <c r="B7">
        <v>0</v>
      </c>
      <c r="C7">
        <v>7</v>
      </c>
      <c r="E7">
        <v>4</v>
      </c>
      <c r="F7">
        <f>B6+B7+B9-B11-B12-B13</f>
        <v>0</v>
      </c>
    </row>
    <row r="8" spans="1:6" x14ac:dyDescent="0.35">
      <c r="A8" t="s">
        <v>56</v>
      </c>
      <c r="B8">
        <v>6</v>
      </c>
      <c r="C8">
        <v>8</v>
      </c>
      <c r="E8">
        <v>5</v>
      </c>
      <c r="F8">
        <f>B10-B14</f>
        <v>0</v>
      </c>
    </row>
    <row r="9" spans="1:6" x14ac:dyDescent="0.35">
      <c r="A9" t="s">
        <v>2</v>
      </c>
      <c r="B9">
        <v>0</v>
      </c>
      <c r="C9">
        <v>4</v>
      </c>
      <c r="E9">
        <v>6</v>
      </c>
      <c r="F9">
        <f>B8+B11-B15</f>
        <v>0</v>
      </c>
    </row>
    <row r="10" spans="1:6" x14ac:dyDescent="0.35">
      <c r="A10" t="s">
        <v>57</v>
      </c>
      <c r="B10">
        <v>5</v>
      </c>
      <c r="C10">
        <v>6</v>
      </c>
      <c r="E10">
        <v>7</v>
      </c>
      <c r="F10">
        <f>B12+B14-B16</f>
        <v>0</v>
      </c>
    </row>
    <row r="11" spans="1:6" x14ac:dyDescent="0.35">
      <c r="A11" t="s">
        <v>3</v>
      </c>
      <c r="B11">
        <v>0</v>
      </c>
      <c r="C11">
        <v>4</v>
      </c>
      <c r="E11">
        <v>8</v>
      </c>
      <c r="F11">
        <f>-B13-B15-B16</f>
        <v>-18</v>
      </c>
    </row>
    <row r="12" spans="1:6" x14ac:dyDescent="0.35">
      <c r="A12" t="s">
        <v>58</v>
      </c>
      <c r="B12">
        <v>3</v>
      </c>
      <c r="C12">
        <v>7</v>
      </c>
    </row>
    <row r="13" spans="1:6" x14ac:dyDescent="0.35">
      <c r="A13" t="s">
        <v>59</v>
      </c>
      <c r="B13">
        <v>4</v>
      </c>
      <c r="C13">
        <v>4</v>
      </c>
    </row>
    <row r="14" spans="1:6" x14ac:dyDescent="0.35">
      <c r="A14" t="s">
        <v>4</v>
      </c>
      <c r="B14">
        <v>5</v>
      </c>
      <c r="C14">
        <v>5</v>
      </c>
    </row>
    <row r="15" spans="1:6" x14ac:dyDescent="0.35">
      <c r="A15" t="s">
        <v>60</v>
      </c>
      <c r="B15">
        <v>6</v>
      </c>
      <c r="C15">
        <v>6</v>
      </c>
    </row>
    <row r="16" spans="1:6" x14ac:dyDescent="0.35">
      <c r="A16" t="s">
        <v>5</v>
      </c>
      <c r="B16">
        <v>8</v>
      </c>
      <c r="C16">
        <v>8</v>
      </c>
    </row>
    <row r="17" spans="1:2" x14ac:dyDescent="0.35">
      <c r="A17" t="s">
        <v>61</v>
      </c>
      <c r="B17">
        <f>F4</f>
        <v>18</v>
      </c>
    </row>
    <row r="19" spans="1:2" x14ac:dyDescent="0.35">
      <c r="A1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03AB-8B80-4E1B-B40B-C20EC00570EF}">
  <dimension ref="A1:T19"/>
  <sheetViews>
    <sheetView zoomScale="90" zoomScaleNormal="90" workbookViewId="0">
      <selection activeCell="I1" sqref="I1"/>
    </sheetView>
  </sheetViews>
  <sheetFormatPr defaultRowHeight="14.5" x14ac:dyDescent="0.35"/>
  <sheetData>
    <row r="1" spans="1:20" x14ac:dyDescent="0.35">
      <c r="A1" t="s">
        <v>78</v>
      </c>
    </row>
    <row r="3" spans="1:20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20" x14ac:dyDescent="0.35">
      <c r="A4">
        <v>1</v>
      </c>
      <c r="B4">
        <v>0</v>
      </c>
      <c r="C4">
        <v>3</v>
      </c>
      <c r="D4">
        <v>0</v>
      </c>
      <c r="E4">
        <f t="shared" ref="E4:E10" si="0">D4+C4</f>
        <v>3</v>
      </c>
      <c r="F4">
        <f>G4-C4</f>
        <v>12</v>
      </c>
      <c r="G4">
        <v>15</v>
      </c>
      <c r="H4">
        <f>F4-D4</f>
        <v>12</v>
      </c>
    </row>
    <row r="5" spans="1:20" x14ac:dyDescent="0.35">
      <c r="A5">
        <v>2</v>
      </c>
      <c r="B5">
        <v>0</v>
      </c>
      <c r="C5">
        <v>7</v>
      </c>
      <c r="D5">
        <v>0</v>
      </c>
      <c r="E5">
        <f t="shared" si="0"/>
        <v>7</v>
      </c>
      <c r="F5">
        <f>G5-C5</f>
        <v>0</v>
      </c>
      <c r="G5">
        <f>MIN(F7:F8)</f>
        <v>7</v>
      </c>
      <c r="H5">
        <f t="shared" ref="H5:H10" si="1">F5-D5</f>
        <v>0</v>
      </c>
    </row>
    <row r="6" spans="1:20" x14ac:dyDescent="0.35">
      <c r="A6">
        <v>3</v>
      </c>
      <c r="B6">
        <v>1</v>
      </c>
      <c r="C6">
        <v>2</v>
      </c>
      <c r="D6">
        <f>E4</f>
        <v>3</v>
      </c>
      <c r="E6">
        <f t="shared" si="0"/>
        <v>5</v>
      </c>
      <c r="F6">
        <f>G6-C6</f>
        <v>15</v>
      </c>
      <c r="G6">
        <f>MAX(E4:E10)</f>
        <v>17</v>
      </c>
      <c r="H6">
        <f t="shared" si="1"/>
        <v>12</v>
      </c>
    </row>
    <row r="7" spans="1:20" x14ac:dyDescent="0.35">
      <c r="A7">
        <v>4</v>
      </c>
      <c r="B7">
        <v>2</v>
      </c>
      <c r="C7">
        <v>5</v>
      </c>
      <c r="D7">
        <f>E5</f>
        <v>7</v>
      </c>
      <c r="E7">
        <f t="shared" si="0"/>
        <v>12</v>
      </c>
      <c r="F7">
        <f t="shared" ref="F7:F10" si="2">G7-C7</f>
        <v>11</v>
      </c>
      <c r="G7">
        <f>F9</f>
        <v>16</v>
      </c>
      <c r="H7">
        <f t="shared" si="1"/>
        <v>4</v>
      </c>
    </row>
    <row r="8" spans="1:20" x14ac:dyDescent="0.35">
      <c r="A8">
        <v>5</v>
      </c>
      <c r="B8">
        <v>2</v>
      </c>
      <c r="C8">
        <v>6</v>
      </c>
      <c r="D8">
        <f>E5</f>
        <v>7</v>
      </c>
      <c r="E8">
        <f t="shared" si="0"/>
        <v>13</v>
      </c>
      <c r="F8">
        <f t="shared" si="2"/>
        <v>7</v>
      </c>
      <c r="G8">
        <f>F10</f>
        <v>13</v>
      </c>
      <c r="H8">
        <f t="shared" si="1"/>
        <v>0</v>
      </c>
    </row>
    <row r="9" spans="1:20" x14ac:dyDescent="0.35">
      <c r="A9">
        <v>6</v>
      </c>
      <c r="B9">
        <v>4</v>
      </c>
      <c r="C9">
        <v>1</v>
      </c>
      <c r="D9">
        <f>E7</f>
        <v>12</v>
      </c>
      <c r="E9">
        <f t="shared" si="0"/>
        <v>13</v>
      </c>
      <c r="F9">
        <f t="shared" si="2"/>
        <v>16</v>
      </c>
      <c r="G9">
        <f>MAX(E4:E10)</f>
        <v>17</v>
      </c>
      <c r="H9">
        <f t="shared" si="1"/>
        <v>4</v>
      </c>
    </row>
    <row r="10" spans="1:20" x14ac:dyDescent="0.35">
      <c r="A10">
        <v>7</v>
      </c>
      <c r="B10">
        <v>5</v>
      </c>
      <c r="C10">
        <v>4</v>
      </c>
      <c r="D10">
        <f>E8</f>
        <v>13</v>
      </c>
      <c r="E10">
        <f t="shared" si="0"/>
        <v>17</v>
      </c>
      <c r="F10">
        <f t="shared" si="2"/>
        <v>13</v>
      </c>
      <c r="G10">
        <f>MAX(E4:E10)</f>
        <v>17</v>
      </c>
      <c r="H10">
        <f t="shared" si="1"/>
        <v>0</v>
      </c>
    </row>
    <row r="12" spans="1:20" ht="15" thickBot="1" x14ac:dyDescent="0.4">
      <c r="A12" s="1" t="s">
        <v>65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</row>
    <row r="13" spans="1:20" ht="15.5" thickTop="1" thickBot="1" x14ac:dyDescent="0.4">
      <c r="A13" s="3">
        <v>1</v>
      </c>
      <c r="B13" s="4"/>
      <c r="C13" s="15"/>
      <c r="D13" s="16"/>
      <c r="E13" s="1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" thickBot="1" x14ac:dyDescent="0.4">
      <c r="A14" s="3">
        <v>2</v>
      </c>
      <c r="B14" s="4"/>
      <c r="C14" s="5"/>
      <c r="D14" s="6"/>
      <c r="E14" s="6"/>
      <c r="F14" s="6"/>
      <c r="G14" s="6"/>
      <c r="H14" s="6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" thickBot="1" x14ac:dyDescent="0.4">
      <c r="A15" s="3">
        <v>3</v>
      </c>
      <c r="B15" s="4"/>
      <c r="C15" s="4"/>
      <c r="D15" s="4"/>
      <c r="E15" s="4"/>
      <c r="F15" s="5"/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" thickBot="1" x14ac:dyDescent="0.4">
      <c r="A16" s="3">
        <v>4</v>
      </c>
      <c r="B16" s="4"/>
      <c r="C16" s="4"/>
      <c r="D16" s="4"/>
      <c r="E16" s="4"/>
      <c r="F16" s="4"/>
      <c r="G16" s="4"/>
      <c r="H16" s="4"/>
      <c r="I16" s="4"/>
      <c r="J16" s="8"/>
      <c r="K16" s="9"/>
      <c r="L16" s="9"/>
      <c r="M16" s="9"/>
      <c r="N16" s="10"/>
      <c r="O16" s="4"/>
      <c r="P16" s="4"/>
      <c r="Q16" s="4"/>
      <c r="R16" s="4"/>
      <c r="S16" s="4"/>
      <c r="T16" s="4"/>
    </row>
    <row r="17" spans="1:20" ht="15" thickBot="1" x14ac:dyDescent="0.4">
      <c r="A17" s="3">
        <v>5</v>
      </c>
      <c r="B17" s="4"/>
      <c r="C17" s="4"/>
      <c r="D17" s="4"/>
      <c r="E17" s="4"/>
      <c r="F17" s="4"/>
      <c r="G17" s="4"/>
      <c r="H17" s="4"/>
      <c r="I17" s="4"/>
      <c r="J17" s="5"/>
      <c r="K17" s="6"/>
      <c r="L17" s="6"/>
      <c r="M17" s="6"/>
      <c r="N17" s="6"/>
      <c r="O17" s="7"/>
      <c r="P17" s="4"/>
      <c r="Q17" s="4"/>
      <c r="R17" s="4"/>
      <c r="S17" s="4"/>
      <c r="T17" s="4"/>
    </row>
    <row r="18" spans="1:20" ht="15" thickBot="1" x14ac:dyDescent="0.4">
      <c r="A18" s="3">
        <v>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"/>
      <c r="P18" s="4"/>
      <c r="Q18" s="4"/>
      <c r="R18" s="4"/>
      <c r="S18" s="4"/>
      <c r="T18" s="4"/>
    </row>
    <row r="19" spans="1:20" ht="15" thickBot="1" x14ac:dyDescent="0.4">
      <c r="A19" s="3">
        <v>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6"/>
      <c r="R19" s="6"/>
      <c r="S19" s="7"/>
      <c r="T19" s="4"/>
    </row>
  </sheetData>
  <mergeCells count="1"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E975-728C-41BF-B1EE-15510D8F6239}">
  <dimension ref="A1:G18"/>
  <sheetViews>
    <sheetView workbookViewId="0">
      <selection activeCell="I1" sqref="I1"/>
    </sheetView>
  </sheetViews>
  <sheetFormatPr defaultRowHeight="14.5" x14ac:dyDescent="0.35"/>
  <sheetData>
    <row r="1" spans="1:7" x14ac:dyDescent="0.35">
      <c r="A1" t="s">
        <v>79</v>
      </c>
    </row>
    <row r="3" spans="1:7" x14ac:dyDescent="0.35">
      <c r="A3" t="s">
        <v>18</v>
      </c>
      <c r="D3" t="s">
        <v>66</v>
      </c>
    </row>
    <row r="4" spans="1:7" x14ac:dyDescent="0.35">
      <c r="A4">
        <v>1</v>
      </c>
      <c r="B4" t="s">
        <v>19</v>
      </c>
      <c r="D4">
        <f>7+6+3+2</f>
        <v>18</v>
      </c>
    </row>
    <row r="5" spans="1:7" x14ac:dyDescent="0.35">
      <c r="A5" s="12">
        <v>2</v>
      </c>
      <c r="B5" s="12" t="s">
        <v>20</v>
      </c>
      <c r="C5" s="12"/>
      <c r="D5" s="12">
        <f>10+5+3+2</f>
        <v>20</v>
      </c>
    </row>
    <row r="6" spans="1:7" x14ac:dyDescent="0.35">
      <c r="A6">
        <v>3</v>
      </c>
      <c r="B6" t="s">
        <v>21</v>
      </c>
      <c r="D6">
        <f>10+4+2</f>
        <v>16</v>
      </c>
    </row>
    <row r="7" spans="1:7" x14ac:dyDescent="0.35">
      <c r="A7" t="s">
        <v>68</v>
      </c>
    </row>
    <row r="9" spans="1:7" x14ac:dyDescent="0.35">
      <c r="A9" t="s">
        <v>10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</row>
    <row r="10" spans="1:7" x14ac:dyDescent="0.35">
      <c r="A10">
        <v>1</v>
      </c>
      <c r="B10">
        <v>7</v>
      </c>
      <c r="C10">
        <v>0</v>
      </c>
      <c r="D10">
        <f t="shared" ref="D10:D16" si="0">C10+B10</f>
        <v>7</v>
      </c>
      <c r="E10">
        <f t="shared" ref="E10:E15" si="1">F10-B10</f>
        <v>2</v>
      </c>
      <c r="F10">
        <f>E12</f>
        <v>9</v>
      </c>
      <c r="G10">
        <f>E10-C10</f>
        <v>2</v>
      </c>
    </row>
    <row r="11" spans="1:7" x14ac:dyDescent="0.35">
      <c r="A11">
        <v>2</v>
      </c>
      <c r="B11">
        <v>10</v>
      </c>
      <c r="C11">
        <v>0</v>
      </c>
      <c r="D11">
        <f t="shared" si="0"/>
        <v>10</v>
      </c>
      <c r="E11">
        <f t="shared" si="1"/>
        <v>0</v>
      </c>
      <c r="F11">
        <f>E13</f>
        <v>10</v>
      </c>
      <c r="G11" s="12">
        <f t="shared" ref="G11:G15" si="2">E11-C11</f>
        <v>0</v>
      </c>
    </row>
    <row r="12" spans="1:7" x14ac:dyDescent="0.35">
      <c r="A12">
        <v>3</v>
      </c>
      <c r="B12">
        <v>6</v>
      </c>
      <c r="C12">
        <f>D10</f>
        <v>7</v>
      </c>
      <c r="D12">
        <f t="shared" si="0"/>
        <v>13</v>
      </c>
      <c r="E12">
        <f t="shared" si="1"/>
        <v>9</v>
      </c>
      <c r="F12">
        <f>E15</f>
        <v>15</v>
      </c>
      <c r="G12">
        <f t="shared" si="2"/>
        <v>2</v>
      </c>
    </row>
    <row r="13" spans="1:7" x14ac:dyDescent="0.35">
      <c r="A13">
        <v>4</v>
      </c>
      <c r="B13">
        <v>5</v>
      </c>
      <c r="C13">
        <f>D11</f>
        <v>10</v>
      </c>
      <c r="D13">
        <f t="shared" si="0"/>
        <v>15</v>
      </c>
      <c r="E13">
        <f t="shared" si="1"/>
        <v>10</v>
      </c>
      <c r="F13">
        <f>E15</f>
        <v>15</v>
      </c>
      <c r="G13" s="12">
        <f t="shared" si="2"/>
        <v>0</v>
      </c>
    </row>
    <row r="14" spans="1:7" x14ac:dyDescent="0.35">
      <c r="A14">
        <v>5</v>
      </c>
      <c r="B14">
        <v>4</v>
      </c>
      <c r="C14">
        <f>D11</f>
        <v>10</v>
      </c>
      <c r="D14">
        <f t="shared" si="0"/>
        <v>14</v>
      </c>
      <c r="E14">
        <f t="shared" si="1"/>
        <v>14</v>
      </c>
      <c r="F14">
        <f>E16</f>
        <v>18</v>
      </c>
      <c r="G14">
        <f t="shared" si="2"/>
        <v>4</v>
      </c>
    </row>
    <row r="15" spans="1:7" x14ac:dyDescent="0.35">
      <c r="A15">
        <v>6</v>
      </c>
      <c r="B15">
        <v>3</v>
      </c>
      <c r="C15">
        <f>D13</f>
        <v>15</v>
      </c>
      <c r="D15">
        <f t="shared" si="0"/>
        <v>18</v>
      </c>
      <c r="E15">
        <f t="shared" si="1"/>
        <v>15</v>
      </c>
      <c r="F15">
        <f>E16</f>
        <v>18</v>
      </c>
      <c r="G15" s="12">
        <f t="shared" si="2"/>
        <v>0</v>
      </c>
    </row>
    <row r="16" spans="1:7" x14ac:dyDescent="0.35">
      <c r="A16">
        <v>7</v>
      </c>
      <c r="B16">
        <v>2</v>
      </c>
      <c r="C16">
        <f>D15</f>
        <v>18</v>
      </c>
      <c r="D16">
        <f t="shared" si="0"/>
        <v>20</v>
      </c>
      <c r="E16">
        <f>F16-B16</f>
        <v>18</v>
      </c>
      <c r="F16">
        <v>20</v>
      </c>
      <c r="G16" s="12">
        <f>E16-C16</f>
        <v>0</v>
      </c>
    </row>
    <row r="18" spans="1:1" x14ac:dyDescent="0.35">
      <c r="A18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2811-183B-44C8-A7B7-B93E8E01255F}">
  <dimension ref="A1:P22"/>
  <sheetViews>
    <sheetView tabSelected="1" zoomScale="90" zoomScaleNormal="90" workbookViewId="0">
      <selection activeCell="I1" sqref="I1"/>
    </sheetView>
  </sheetViews>
  <sheetFormatPr defaultRowHeight="14.5" x14ac:dyDescent="0.35"/>
  <sheetData>
    <row r="1" spans="1:15" x14ac:dyDescent="0.35">
      <c r="A1" t="s">
        <v>80</v>
      </c>
    </row>
    <row r="3" spans="1:15" x14ac:dyDescent="0.35">
      <c r="D3" s="18" t="s">
        <v>51</v>
      </c>
      <c r="E3" s="18"/>
      <c r="F3" s="18"/>
      <c r="G3" t="s">
        <v>53</v>
      </c>
      <c r="H3" t="s">
        <v>54</v>
      </c>
    </row>
    <row r="4" spans="1:15" x14ac:dyDescent="0.35">
      <c r="A4" t="s">
        <v>10</v>
      </c>
      <c r="B4" t="s">
        <v>49</v>
      </c>
      <c r="C4" t="s">
        <v>11</v>
      </c>
      <c r="D4" t="s">
        <v>22</v>
      </c>
      <c r="E4" t="s">
        <v>50</v>
      </c>
      <c r="F4" t="s">
        <v>24</v>
      </c>
      <c r="G4" t="s">
        <v>52</v>
      </c>
      <c r="H4" t="s">
        <v>55</v>
      </c>
      <c r="J4" t="s">
        <v>10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1:15" x14ac:dyDescent="0.35">
      <c r="A5" t="s">
        <v>22</v>
      </c>
      <c r="B5" t="s">
        <v>34</v>
      </c>
      <c r="C5" t="s">
        <v>23</v>
      </c>
      <c r="D5">
        <v>5</v>
      </c>
      <c r="E5">
        <v>8</v>
      </c>
      <c r="F5">
        <v>17</v>
      </c>
      <c r="G5">
        <f>(D5+4*E5+F5)/6</f>
        <v>9</v>
      </c>
      <c r="H5">
        <f>((F5-D5)/6)^2</f>
        <v>4</v>
      </c>
      <c r="J5" t="s">
        <v>22</v>
      </c>
      <c r="K5">
        <v>0</v>
      </c>
      <c r="L5">
        <f t="shared" ref="L5:L15" si="0">K5+G5</f>
        <v>9</v>
      </c>
      <c r="M5">
        <f t="shared" ref="M5:M13" si="1">N5-G5</f>
        <v>0</v>
      </c>
      <c r="N5">
        <f>M8</f>
        <v>9</v>
      </c>
      <c r="O5" s="12">
        <f t="shared" ref="O5:O14" si="2">M5-K5</f>
        <v>0</v>
      </c>
    </row>
    <row r="6" spans="1:15" x14ac:dyDescent="0.35">
      <c r="A6" t="s">
        <v>24</v>
      </c>
      <c r="B6" t="s">
        <v>35</v>
      </c>
      <c r="C6" t="s">
        <v>23</v>
      </c>
      <c r="D6">
        <v>3</v>
      </c>
      <c r="E6">
        <v>12</v>
      </c>
      <c r="F6">
        <v>15</v>
      </c>
      <c r="G6">
        <f t="shared" ref="G6:G15" si="3">(D6+4*E6+F6)/6</f>
        <v>11</v>
      </c>
      <c r="H6">
        <f t="shared" ref="H6:H15" si="4">((F6-D6)/6)^2</f>
        <v>4</v>
      </c>
      <c r="J6" t="s">
        <v>24</v>
      </c>
      <c r="K6">
        <v>0</v>
      </c>
      <c r="L6">
        <f t="shared" si="0"/>
        <v>11</v>
      </c>
      <c r="M6">
        <f t="shared" si="1"/>
        <v>7</v>
      </c>
      <c r="N6">
        <f>M9</f>
        <v>18</v>
      </c>
      <c r="O6">
        <f t="shared" si="2"/>
        <v>7</v>
      </c>
    </row>
    <row r="7" spans="1:15" x14ac:dyDescent="0.35">
      <c r="A7" t="s">
        <v>25</v>
      </c>
      <c r="B7" t="s">
        <v>36</v>
      </c>
      <c r="C7" t="s">
        <v>22</v>
      </c>
      <c r="D7">
        <v>4</v>
      </c>
      <c r="E7">
        <v>7</v>
      </c>
      <c r="F7">
        <v>10</v>
      </c>
      <c r="G7">
        <f t="shared" si="3"/>
        <v>7</v>
      </c>
      <c r="H7">
        <f t="shared" si="4"/>
        <v>1</v>
      </c>
      <c r="J7" t="s">
        <v>25</v>
      </c>
      <c r="K7">
        <f>L5</f>
        <v>9</v>
      </c>
      <c r="L7">
        <f t="shared" si="0"/>
        <v>16</v>
      </c>
      <c r="M7">
        <f t="shared" si="1"/>
        <v>11</v>
      </c>
      <c r="N7">
        <f>M9</f>
        <v>18</v>
      </c>
      <c r="O7">
        <f t="shared" si="2"/>
        <v>2</v>
      </c>
    </row>
    <row r="8" spans="1:15" x14ac:dyDescent="0.35">
      <c r="A8" t="s">
        <v>26</v>
      </c>
      <c r="B8" t="s">
        <v>37</v>
      </c>
      <c r="C8" t="s">
        <v>22</v>
      </c>
      <c r="D8">
        <v>5</v>
      </c>
      <c r="E8">
        <v>8</v>
      </c>
      <c r="F8">
        <v>23</v>
      </c>
      <c r="G8">
        <f t="shared" si="3"/>
        <v>10</v>
      </c>
      <c r="H8">
        <f t="shared" si="4"/>
        <v>9</v>
      </c>
      <c r="J8" t="s">
        <v>26</v>
      </c>
      <c r="K8">
        <f>L5</f>
        <v>9</v>
      </c>
      <c r="L8">
        <f t="shared" si="0"/>
        <v>19</v>
      </c>
      <c r="M8">
        <f t="shared" si="1"/>
        <v>9</v>
      </c>
      <c r="N8">
        <f>M11</f>
        <v>19</v>
      </c>
      <c r="O8" s="12">
        <f t="shared" si="2"/>
        <v>0</v>
      </c>
    </row>
    <row r="9" spans="1:15" x14ac:dyDescent="0.35">
      <c r="A9" t="s">
        <v>27</v>
      </c>
      <c r="B9" t="s">
        <v>42</v>
      </c>
      <c r="C9" t="s">
        <v>45</v>
      </c>
      <c r="D9">
        <v>1</v>
      </c>
      <c r="E9">
        <v>1</v>
      </c>
      <c r="F9">
        <v>1</v>
      </c>
      <c r="G9">
        <f t="shared" si="3"/>
        <v>1</v>
      </c>
      <c r="H9">
        <f t="shared" si="4"/>
        <v>0</v>
      </c>
      <c r="J9" t="s">
        <v>27</v>
      </c>
      <c r="K9">
        <f>L7</f>
        <v>16</v>
      </c>
      <c r="L9">
        <f t="shared" si="0"/>
        <v>17</v>
      </c>
      <c r="M9">
        <f t="shared" si="1"/>
        <v>18</v>
      </c>
      <c r="N9">
        <f>M11</f>
        <v>19</v>
      </c>
      <c r="O9">
        <f t="shared" si="2"/>
        <v>2</v>
      </c>
    </row>
    <row r="10" spans="1:15" x14ac:dyDescent="0.35">
      <c r="A10" t="s">
        <v>28</v>
      </c>
      <c r="B10" t="s">
        <v>43</v>
      </c>
      <c r="C10" t="s">
        <v>45</v>
      </c>
      <c r="D10">
        <v>1</v>
      </c>
      <c r="E10">
        <v>4</v>
      </c>
      <c r="F10">
        <v>13</v>
      </c>
      <c r="G10">
        <f t="shared" si="3"/>
        <v>5</v>
      </c>
      <c r="H10">
        <f t="shared" si="4"/>
        <v>4</v>
      </c>
      <c r="J10" t="s">
        <v>28</v>
      </c>
      <c r="K10">
        <f>L7</f>
        <v>16</v>
      </c>
      <c r="L10">
        <f t="shared" si="0"/>
        <v>21</v>
      </c>
      <c r="M10">
        <f t="shared" si="1"/>
        <v>26</v>
      </c>
      <c r="N10">
        <f>M14</f>
        <v>31</v>
      </c>
      <c r="O10">
        <f t="shared" si="2"/>
        <v>10</v>
      </c>
    </row>
    <row r="11" spans="1:15" x14ac:dyDescent="0.35">
      <c r="A11" t="s">
        <v>29</v>
      </c>
      <c r="B11" t="s">
        <v>38</v>
      </c>
      <c r="C11" t="s">
        <v>46</v>
      </c>
      <c r="D11">
        <v>3</v>
      </c>
      <c r="E11">
        <v>6</v>
      </c>
      <c r="F11">
        <v>9</v>
      </c>
      <c r="G11">
        <f t="shared" si="3"/>
        <v>6</v>
      </c>
      <c r="H11">
        <f t="shared" si="4"/>
        <v>1</v>
      </c>
      <c r="J11" t="s">
        <v>29</v>
      </c>
      <c r="K11">
        <f>L8</f>
        <v>19</v>
      </c>
      <c r="L11">
        <f t="shared" si="0"/>
        <v>25</v>
      </c>
      <c r="M11">
        <f t="shared" si="1"/>
        <v>19</v>
      </c>
      <c r="N11">
        <f>M15</f>
        <v>25</v>
      </c>
      <c r="O11" s="12">
        <f t="shared" si="2"/>
        <v>0</v>
      </c>
    </row>
    <row r="12" spans="1:15" x14ac:dyDescent="0.35">
      <c r="A12" t="s">
        <v>30</v>
      </c>
      <c r="B12" t="s">
        <v>39</v>
      </c>
      <c r="C12" t="s">
        <v>46</v>
      </c>
      <c r="D12">
        <v>1</v>
      </c>
      <c r="E12">
        <v>2.5</v>
      </c>
      <c r="F12">
        <v>7</v>
      </c>
      <c r="G12">
        <f t="shared" si="3"/>
        <v>3</v>
      </c>
      <c r="H12">
        <f t="shared" si="4"/>
        <v>1</v>
      </c>
      <c r="J12" t="s">
        <v>30</v>
      </c>
      <c r="K12">
        <f>L8</f>
        <v>19</v>
      </c>
      <c r="L12">
        <f t="shared" si="0"/>
        <v>22</v>
      </c>
      <c r="M12">
        <f t="shared" si="1"/>
        <v>21</v>
      </c>
      <c r="N12">
        <f>M13</f>
        <v>24</v>
      </c>
      <c r="O12">
        <f t="shared" si="2"/>
        <v>2</v>
      </c>
    </row>
    <row r="13" spans="1:15" x14ac:dyDescent="0.35">
      <c r="A13" t="s">
        <v>31</v>
      </c>
      <c r="B13" t="s">
        <v>40</v>
      </c>
      <c r="C13" t="s">
        <v>30</v>
      </c>
      <c r="D13">
        <v>1</v>
      </c>
      <c r="E13">
        <v>1</v>
      </c>
      <c r="F13">
        <v>1</v>
      </c>
      <c r="G13">
        <f t="shared" si="3"/>
        <v>1</v>
      </c>
      <c r="H13">
        <f t="shared" si="4"/>
        <v>0</v>
      </c>
      <c r="J13" t="s">
        <v>31</v>
      </c>
      <c r="K13">
        <f>L12</f>
        <v>22</v>
      </c>
      <c r="L13">
        <f t="shared" si="0"/>
        <v>23</v>
      </c>
      <c r="M13">
        <f t="shared" si="1"/>
        <v>24</v>
      </c>
      <c r="N13">
        <f>M15</f>
        <v>25</v>
      </c>
      <c r="O13">
        <f t="shared" si="2"/>
        <v>2</v>
      </c>
    </row>
    <row r="14" spans="1:15" x14ac:dyDescent="0.35">
      <c r="A14" t="s">
        <v>32</v>
      </c>
      <c r="B14" t="s">
        <v>44</v>
      </c>
      <c r="C14" t="s">
        <v>47</v>
      </c>
      <c r="D14">
        <v>2</v>
      </c>
      <c r="E14">
        <v>2</v>
      </c>
      <c r="F14">
        <v>2</v>
      </c>
      <c r="G14">
        <f t="shared" si="3"/>
        <v>2</v>
      </c>
      <c r="H14">
        <f t="shared" si="4"/>
        <v>0</v>
      </c>
      <c r="J14" t="s">
        <v>32</v>
      </c>
      <c r="K14">
        <f>L11</f>
        <v>25</v>
      </c>
      <c r="L14">
        <f t="shared" si="0"/>
        <v>27</v>
      </c>
      <c r="M14">
        <f>N14-G14</f>
        <v>31</v>
      </c>
      <c r="N14">
        <v>33</v>
      </c>
      <c r="O14">
        <f t="shared" si="2"/>
        <v>6</v>
      </c>
    </row>
    <row r="15" spans="1:15" x14ac:dyDescent="0.35">
      <c r="A15" t="s">
        <v>33</v>
      </c>
      <c r="B15" t="s">
        <v>41</v>
      </c>
      <c r="C15" t="s">
        <v>48</v>
      </c>
      <c r="D15">
        <v>5</v>
      </c>
      <c r="E15">
        <v>8</v>
      </c>
      <c r="F15">
        <v>11</v>
      </c>
      <c r="G15">
        <f t="shared" si="3"/>
        <v>8</v>
      </c>
      <c r="H15">
        <f t="shared" si="4"/>
        <v>1</v>
      </c>
      <c r="J15" t="s">
        <v>33</v>
      </c>
      <c r="K15">
        <f>L11</f>
        <v>25</v>
      </c>
      <c r="L15">
        <f t="shared" si="0"/>
        <v>33</v>
      </c>
      <c r="M15">
        <f>N15-G15</f>
        <v>25</v>
      </c>
      <c r="N15">
        <v>33</v>
      </c>
      <c r="O15" s="12">
        <f>M15-K15</f>
        <v>0</v>
      </c>
    </row>
    <row r="17" spans="13:16" x14ac:dyDescent="0.35">
      <c r="N17" s="13" t="s">
        <v>70</v>
      </c>
      <c r="O17" t="s">
        <v>69</v>
      </c>
    </row>
    <row r="18" spans="13:16" x14ac:dyDescent="0.35">
      <c r="N18" s="13" t="s">
        <v>71</v>
      </c>
      <c r="O18">
        <f>G5+G8+G11+G15</f>
        <v>33</v>
      </c>
    </row>
    <row r="19" spans="13:16" x14ac:dyDescent="0.35">
      <c r="N19" t="s">
        <v>72</v>
      </c>
      <c r="O19">
        <f>H5+H8+H11+H15</f>
        <v>15</v>
      </c>
    </row>
    <row r="20" spans="13:16" x14ac:dyDescent="0.35">
      <c r="N20" s="13" t="s">
        <v>73</v>
      </c>
      <c r="O20">
        <f>SQRT(O19)</f>
        <v>3.872983346207417</v>
      </c>
    </row>
    <row r="21" spans="13:16" x14ac:dyDescent="0.35">
      <c r="N21" s="13" t="s">
        <v>74</v>
      </c>
      <c r="O21" s="14">
        <f>ROUND(P21,4)</f>
        <v>0.96460000000000001</v>
      </c>
      <c r="P21">
        <f>_xlfn.NORM.DIST(40,O18,O20,TRUE)</f>
        <v>0.96464942756700855</v>
      </c>
    </row>
    <row r="22" spans="13:16" x14ac:dyDescent="0.35">
      <c r="M22" t="s">
        <v>75</v>
      </c>
    </row>
  </sheetData>
  <mergeCells count="1"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Ch7_P32</vt:lpstr>
      <vt:lpstr>Ch8_P2</vt:lpstr>
      <vt:lpstr>Ch8_P4-5</vt:lpstr>
      <vt:lpstr>Ch8_P15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2021-03-17T23:33:23Z</dcterms:created>
  <dcterms:modified xsi:type="dcterms:W3CDTF">2021-08-06T07:07:11Z</dcterms:modified>
</cp:coreProperties>
</file>