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joh\Documents\GrabCAD\Sailbot\Winch Design\"/>
    </mc:Choice>
  </mc:AlternateContent>
  <bookViews>
    <workbookView xWindow="0" yWindow="0" windowWidth="28800" windowHeight="1147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2" i="1"/>
  <c r="B17" i="1"/>
  <c r="E17" i="1"/>
  <c r="G17" i="1"/>
  <c r="F17" i="1"/>
  <c r="C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D16" i="1"/>
  <c r="B16" i="1"/>
  <c r="E16" i="1"/>
  <c r="G16" i="1"/>
  <c r="F16" i="1"/>
  <c r="C16" i="1"/>
  <c r="D15" i="1"/>
  <c r="B15" i="1"/>
  <c r="E15" i="1"/>
  <c r="G15" i="1"/>
  <c r="F15" i="1"/>
  <c r="C15" i="1"/>
  <c r="D14" i="1"/>
  <c r="B14" i="1"/>
  <c r="E14" i="1"/>
  <c r="G14" i="1"/>
  <c r="F14" i="1"/>
  <c r="C14" i="1"/>
  <c r="D13" i="1"/>
  <c r="B13" i="1"/>
  <c r="E13" i="1"/>
  <c r="G13" i="1"/>
  <c r="F13" i="1"/>
  <c r="C13" i="1"/>
  <c r="D12" i="1"/>
  <c r="B12" i="1"/>
  <c r="E12" i="1"/>
  <c r="G12" i="1"/>
  <c r="F12" i="1"/>
  <c r="C12" i="1"/>
  <c r="D11" i="1"/>
  <c r="B11" i="1"/>
  <c r="E11" i="1"/>
  <c r="G11" i="1"/>
  <c r="F11" i="1"/>
  <c r="C11" i="1"/>
  <c r="D10" i="1"/>
  <c r="B10" i="1"/>
  <c r="E10" i="1"/>
  <c r="G10" i="1"/>
  <c r="F10" i="1"/>
  <c r="C10" i="1"/>
  <c r="D9" i="1"/>
  <c r="B9" i="1"/>
  <c r="E9" i="1"/>
  <c r="G9" i="1"/>
  <c r="F9" i="1"/>
  <c r="C9" i="1"/>
  <c r="D8" i="1"/>
  <c r="B8" i="1"/>
  <c r="E8" i="1"/>
  <c r="G8" i="1"/>
  <c r="F8" i="1"/>
  <c r="C8" i="1"/>
  <c r="D7" i="1"/>
  <c r="B7" i="1"/>
  <c r="E7" i="1"/>
  <c r="G7" i="1"/>
  <c r="F7" i="1"/>
  <c r="C7" i="1"/>
  <c r="D6" i="1"/>
  <c r="B6" i="1"/>
  <c r="E6" i="1"/>
  <c r="G6" i="1"/>
  <c r="F6" i="1"/>
  <c r="C6" i="1"/>
  <c r="D5" i="1"/>
  <c r="B5" i="1"/>
  <c r="E5" i="1"/>
  <c r="G5" i="1"/>
  <c r="F5" i="1"/>
  <c r="C5" i="1"/>
  <c r="D4" i="1"/>
  <c r="B4" i="1"/>
  <c r="E4" i="1"/>
  <c r="G4" i="1"/>
  <c r="F4" i="1"/>
  <c r="C4" i="1"/>
  <c r="D3" i="1"/>
  <c r="B3" i="1"/>
  <c r="E3" i="1"/>
  <c r="G3" i="1"/>
  <c r="F3" i="1"/>
  <c r="C3" i="1"/>
  <c r="E2" i="1"/>
  <c r="G2" i="1"/>
  <c r="F2" i="1"/>
</calcChain>
</file>

<file path=xl/sharedStrings.xml><?xml version="1.0" encoding="utf-8"?>
<sst xmlns="http://schemas.openxmlformats.org/spreadsheetml/2006/main" count="22" uniqueCount="20">
  <si>
    <t>Speed (rpm)</t>
  </si>
  <si>
    <t>Torque (N m)</t>
  </si>
  <si>
    <t>Torque (in lbs)</t>
  </si>
  <si>
    <t>Current (A)</t>
  </si>
  <si>
    <t>Power (wt)</t>
  </si>
  <si>
    <t>Efficiency</t>
  </si>
  <si>
    <t>Heat (wt)</t>
  </si>
  <si>
    <t>Motor Type</t>
  </si>
  <si>
    <t>Denso</t>
  </si>
  <si>
    <t xml:space="preserve">Desired Volt </t>
  </si>
  <si>
    <t>V</t>
  </si>
  <si>
    <t>Ref Volt</t>
  </si>
  <si>
    <t>Ref Free Spd</t>
  </si>
  <si>
    <t>RPM</t>
  </si>
  <si>
    <t>Ref Stall Torq</t>
  </si>
  <si>
    <t>in-lbs</t>
  </si>
  <si>
    <t>Ref Stall Cur</t>
  </si>
  <si>
    <t>A</t>
  </si>
  <si>
    <t>Ref Free Cur</t>
  </si>
  <si>
    <t>Note: Free-running data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</si>
</sst>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2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1" fillId="0" borderId="1" xfId="0" applyFont="1" applyBorder="1"/>
    <xf numFmtId="1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24" sqref="B24"/>
    </sheetView>
  </sheetViews>
  <sheetFormatPr defaultRowHeight="15" x14ac:dyDescent="0.25"/>
  <sheetData>
    <row r="1" spans="1:7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3" t="s">
        <v>6</v>
      </c>
    </row>
    <row r="2" spans="1:7" x14ac:dyDescent="0.25">
      <c r="A2" s="5">
        <v>0</v>
      </c>
      <c r="B2" s="6">
        <f>C2/39.37*4.45</f>
        <v>2.4725361950723901</v>
      </c>
      <c r="C2" s="7">
        <v>21.875</v>
      </c>
      <c r="D2" s="8">
        <v>6.9</v>
      </c>
      <c r="E2" s="9">
        <f>A2*B2*3.14/30</f>
        <v>0</v>
      </c>
      <c r="F2" s="10">
        <f>E2/($B$20*D2)</f>
        <v>0</v>
      </c>
      <c r="G2" s="5">
        <f>$B$20*D2-E2</f>
        <v>82.800000000000011</v>
      </c>
    </row>
    <row r="3" spans="1:7" x14ac:dyDescent="0.25">
      <c r="A3" s="5">
        <f>($A$17)/15+A2</f>
        <v>4.666666666666667</v>
      </c>
      <c r="B3" s="6">
        <f>$B$2-(A3/$A$17)*$B$2</f>
        <v>2.3077004487342307</v>
      </c>
      <c r="C3" s="5">
        <f t="shared" ref="C3:C17" si="0">B3/4.45*39.37</f>
        <v>20.416666666666664</v>
      </c>
      <c r="D3" s="9">
        <f>$D$2-(A3/$A$17)*($D$2-$D$17)</f>
        <v>6.5466666666666669</v>
      </c>
      <c r="E3" s="9">
        <f t="shared" ref="E3:E17" si="1">A3*B3*3.14/30</f>
        <v>1.1271834636261864</v>
      </c>
      <c r="F3" s="10">
        <f t="shared" ref="F3:F17" si="2">E3/($B$20*D3)</f>
        <v>1.4348058345547178E-2</v>
      </c>
      <c r="G3" s="5">
        <f t="shared" ref="G3:G17" si="3">$B$20*D3-E3</f>
        <v>77.432816536373821</v>
      </c>
    </row>
    <row r="4" spans="1:7" x14ac:dyDescent="0.25">
      <c r="A4" s="5">
        <f t="shared" ref="A4:A16" si="4">$A$17/15+A3</f>
        <v>9.3333333333333339</v>
      </c>
      <c r="B4" s="6">
        <f t="shared" ref="B4:B17" si="5">$B$2-(A4/$A$17)*$B$2</f>
        <v>2.1428647023960714</v>
      </c>
      <c r="C4" s="5">
        <f t="shared" si="0"/>
        <v>18.958333333333332</v>
      </c>
      <c r="D4" s="9">
        <f t="shared" ref="D4:D16" si="6">$D$2-(A4/$A$17)*($D$2-$D$17)</f>
        <v>6.1933333333333334</v>
      </c>
      <c r="E4" s="9">
        <f t="shared" si="1"/>
        <v>2.093340718162918</v>
      </c>
      <c r="F4" s="10">
        <f t="shared" si="2"/>
        <v>2.8166586627595778E-2</v>
      </c>
      <c r="G4" s="5">
        <f t="shared" si="3"/>
        <v>72.226659281837073</v>
      </c>
    </row>
    <row r="5" spans="1:7" x14ac:dyDescent="0.25">
      <c r="A5" s="5">
        <f t="shared" si="4"/>
        <v>14</v>
      </c>
      <c r="B5" s="6">
        <f t="shared" si="5"/>
        <v>1.9780289560579121</v>
      </c>
      <c r="C5" s="5">
        <f t="shared" si="0"/>
        <v>17.499999999999996</v>
      </c>
      <c r="D5" s="9">
        <f t="shared" si="6"/>
        <v>5.84</v>
      </c>
      <c r="E5" s="9">
        <f t="shared" si="1"/>
        <v>2.898471763610194</v>
      </c>
      <c r="F5" s="10">
        <f t="shared" si="2"/>
        <v>4.1359471512702542E-2</v>
      </c>
      <c r="G5" s="5">
        <f t="shared" si="3"/>
        <v>67.181528236389809</v>
      </c>
    </row>
    <row r="6" spans="1:7" x14ac:dyDescent="0.25">
      <c r="A6" s="5">
        <f t="shared" si="4"/>
        <v>18.666666666666668</v>
      </c>
      <c r="B6" s="6">
        <f t="shared" si="5"/>
        <v>1.8131932097197527</v>
      </c>
      <c r="C6" s="5">
        <f t="shared" si="0"/>
        <v>16.041666666666664</v>
      </c>
      <c r="D6" s="9">
        <f t="shared" si="6"/>
        <v>5.4866666666666672</v>
      </c>
      <c r="E6" s="9">
        <f t="shared" si="1"/>
        <v>3.5425765999680148</v>
      </c>
      <c r="F6" s="10">
        <f t="shared" si="2"/>
        <v>5.3805841433293054E-2</v>
      </c>
      <c r="G6" s="5">
        <f t="shared" si="3"/>
        <v>62.297423400031988</v>
      </c>
    </row>
    <row r="7" spans="1:7" x14ac:dyDescent="0.25">
      <c r="A7" s="5">
        <f t="shared" si="4"/>
        <v>23.333333333333336</v>
      </c>
      <c r="B7" s="6">
        <f t="shared" si="5"/>
        <v>1.6483574633815934</v>
      </c>
      <c r="C7" s="5">
        <f t="shared" si="0"/>
        <v>14.583333333333332</v>
      </c>
      <c r="D7" s="9">
        <f t="shared" si="6"/>
        <v>5.1333333333333337</v>
      </c>
      <c r="E7" s="9">
        <f t="shared" si="1"/>
        <v>4.0256552272363813</v>
      </c>
      <c r="F7" s="10">
        <f t="shared" si="2"/>
        <v>6.5351545896694493E-2</v>
      </c>
      <c r="G7" s="5">
        <f t="shared" si="3"/>
        <v>57.574344772763624</v>
      </c>
    </row>
    <row r="8" spans="1:7" x14ac:dyDescent="0.25">
      <c r="A8" s="5">
        <f t="shared" si="4"/>
        <v>28.000000000000004</v>
      </c>
      <c r="B8" s="6">
        <f t="shared" si="5"/>
        <v>1.4835217170434338</v>
      </c>
      <c r="C8" s="5">
        <f t="shared" si="0"/>
        <v>13.124999999999996</v>
      </c>
      <c r="D8" s="9">
        <f t="shared" si="6"/>
        <v>4.7799999999999994</v>
      </c>
      <c r="E8" s="9">
        <f t="shared" si="1"/>
        <v>4.3477076454152916</v>
      </c>
      <c r="F8" s="10">
        <f t="shared" si="2"/>
        <v>7.5796855742944425E-2</v>
      </c>
      <c r="G8" s="5">
        <f t="shared" si="3"/>
        <v>53.012292354584702</v>
      </c>
    </row>
    <row r="9" spans="1:7" x14ac:dyDescent="0.25">
      <c r="A9" s="5">
        <f t="shared" si="4"/>
        <v>32.666666666666671</v>
      </c>
      <c r="B9" s="6">
        <f t="shared" si="5"/>
        <v>1.3186859707052745</v>
      </c>
      <c r="C9" s="5">
        <f t="shared" si="0"/>
        <v>11.666666666666663</v>
      </c>
      <c r="D9" s="9">
        <f t="shared" si="6"/>
        <v>4.4266666666666667</v>
      </c>
      <c r="E9" s="9">
        <f t="shared" si="1"/>
        <v>4.5087338545047455</v>
      </c>
      <c r="F9" s="10">
        <f t="shared" si="2"/>
        <v>8.4878272863417648E-2</v>
      </c>
      <c r="G9" s="5">
        <f t="shared" si="3"/>
        <v>48.611266145495257</v>
      </c>
    </row>
    <row r="10" spans="1:7" x14ac:dyDescent="0.25">
      <c r="A10" s="5">
        <f t="shared" si="4"/>
        <v>37.333333333333336</v>
      </c>
      <c r="B10" s="6">
        <f t="shared" si="5"/>
        <v>1.1538502243671154</v>
      </c>
      <c r="C10" s="5">
        <f t="shared" si="0"/>
        <v>10.208333333333332</v>
      </c>
      <c r="D10" s="9">
        <f t="shared" si="6"/>
        <v>4.0733333333333341</v>
      </c>
      <c r="E10" s="9">
        <f t="shared" si="1"/>
        <v>4.5087338545047455</v>
      </c>
      <c r="F10" s="10">
        <f t="shared" si="2"/>
        <v>9.2240872637167445E-2</v>
      </c>
      <c r="G10" s="5">
        <f t="shared" si="3"/>
        <v>44.371266145495262</v>
      </c>
    </row>
    <row r="11" spans="1:7" x14ac:dyDescent="0.25">
      <c r="A11" s="5">
        <f t="shared" si="4"/>
        <v>42</v>
      </c>
      <c r="B11" s="6">
        <f t="shared" si="5"/>
        <v>0.98901447802895603</v>
      </c>
      <c r="C11" s="5">
        <f t="shared" si="0"/>
        <v>8.7499999999999982</v>
      </c>
      <c r="D11" s="9">
        <f t="shared" si="6"/>
        <v>3.7200000000000006</v>
      </c>
      <c r="E11" s="9">
        <f t="shared" si="1"/>
        <v>4.3477076454152916</v>
      </c>
      <c r="F11" s="10">
        <f t="shared" si="2"/>
        <v>9.7394884529912434E-2</v>
      </c>
      <c r="G11" s="5">
        <f t="shared" si="3"/>
        <v>40.292292354584717</v>
      </c>
    </row>
    <row r="12" spans="1:7" x14ac:dyDescent="0.25">
      <c r="A12" s="5">
        <f t="shared" si="4"/>
        <v>46.666666666666664</v>
      </c>
      <c r="B12" s="6">
        <f t="shared" si="5"/>
        <v>0.8241787316907967</v>
      </c>
      <c r="C12" s="5">
        <f t="shared" si="0"/>
        <v>7.2916666666666661</v>
      </c>
      <c r="D12" s="9">
        <f t="shared" si="6"/>
        <v>3.3666666666666671</v>
      </c>
      <c r="E12" s="9">
        <f t="shared" si="1"/>
        <v>4.0256552272363804</v>
      </c>
      <c r="F12" s="10">
        <f t="shared" si="2"/>
        <v>9.9644931367237122E-2</v>
      </c>
      <c r="G12" s="5">
        <f t="shared" si="3"/>
        <v>36.374344772763628</v>
      </c>
    </row>
    <row r="13" spans="1:7" x14ac:dyDescent="0.25">
      <c r="A13" s="5">
        <f t="shared" si="4"/>
        <v>51.333333333333329</v>
      </c>
      <c r="B13" s="6">
        <f t="shared" si="5"/>
        <v>0.65934298535263758</v>
      </c>
      <c r="C13" s="5">
        <f t="shared" si="0"/>
        <v>5.8333333333333348</v>
      </c>
      <c r="D13" s="9">
        <f t="shared" si="6"/>
        <v>3.0133333333333341</v>
      </c>
      <c r="E13" s="9">
        <f t="shared" si="1"/>
        <v>3.5425765999680157</v>
      </c>
      <c r="F13" s="10">
        <f t="shared" si="2"/>
        <v>9.796948561858447E-2</v>
      </c>
      <c r="G13" s="5">
        <f t="shared" si="3"/>
        <v>32.617423400031996</v>
      </c>
    </row>
    <row r="14" spans="1:7" x14ac:dyDescent="0.25">
      <c r="A14" s="5">
        <f t="shared" si="4"/>
        <v>55.999999999999993</v>
      </c>
      <c r="B14" s="6">
        <f t="shared" si="5"/>
        <v>0.49450723901447824</v>
      </c>
      <c r="C14" s="5">
        <f t="shared" si="0"/>
        <v>4.3750000000000018</v>
      </c>
      <c r="D14" s="9">
        <f t="shared" si="6"/>
        <v>2.660000000000001</v>
      </c>
      <c r="E14" s="9">
        <f t="shared" si="1"/>
        <v>2.8984717636101953</v>
      </c>
      <c r="F14" s="10">
        <f t="shared" si="2"/>
        <v>9.08042532459334E-2</v>
      </c>
      <c r="G14" s="5">
        <f t="shared" si="3"/>
        <v>29.021528236389816</v>
      </c>
    </row>
    <row r="15" spans="1:7" x14ac:dyDescent="0.25">
      <c r="A15" s="5">
        <f t="shared" si="4"/>
        <v>60.666666666666657</v>
      </c>
      <c r="B15" s="6">
        <f t="shared" si="5"/>
        <v>0.32967149267631868</v>
      </c>
      <c r="C15" s="5">
        <f t="shared" si="0"/>
        <v>2.9166666666666661</v>
      </c>
      <c r="D15" s="9">
        <f t="shared" si="6"/>
        <v>2.3066666666666675</v>
      </c>
      <c r="E15" s="9">
        <f t="shared" si="1"/>
        <v>2.0933407181629176</v>
      </c>
      <c r="F15" s="10">
        <f t="shared" si="2"/>
        <v>7.5626471031897277E-2</v>
      </c>
      <c r="G15" s="5">
        <f t="shared" si="3"/>
        <v>25.586659281837093</v>
      </c>
    </row>
    <row r="16" spans="1:7" x14ac:dyDescent="0.25">
      <c r="A16" s="5">
        <f t="shared" si="4"/>
        <v>65.333333333333329</v>
      </c>
      <c r="B16" s="6">
        <f t="shared" si="5"/>
        <v>0.16483574633815978</v>
      </c>
      <c r="C16" s="5">
        <f t="shared" si="0"/>
        <v>1.4583333333333373</v>
      </c>
      <c r="D16" s="9">
        <f t="shared" si="6"/>
        <v>1.953333333333334</v>
      </c>
      <c r="E16" s="9">
        <f t="shared" si="1"/>
        <v>1.1271834636261895</v>
      </c>
      <c r="F16" s="10">
        <f t="shared" si="2"/>
        <v>4.8088031724666767E-2</v>
      </c>
      <c r="G16" s="5">
        <f t="shared" si="3"/>
        <v>22.31281653637382</v>
      </c>
    </row>
    <row r="17" spans="1:7" x14ac:dyDescent="0.25">
      <c r="A17" s="7">
        <v>70</v>
      </c>
      <c r="B17" s="6">
        <f t="shared" si="5"/>
        <v>0</v>
      </c>
      <c r="C17" s="5">
        <f t="shared" si="0"/>
        <v>0</v>
      </c>
      <c r="D17" s="8">
        <f>B25*B20/B21</f>
        <v>1.6000000000000003</v>
      </c>
      <c r="E17" s="9">
        <f t="shared" si="1"/>
        <v>0</v>
      </c>
      <c r="F17" s="10">
        <f t="shared" si="2"/>
        <v>0</v>
      </c>
      <c r="G17" s="5">
        <f t="shared" si="3"/>
        <v>19.200000000000003</v>
      </c>
    </row>
    <row r="18" spans="1:7" x14ac:dyDescent="0.25">
      <c r="C18" s="11"/>
      <c r="D18" s="12"/>
    </row>
    <row r="19" spans="1:7" x14ac:dyDescent="0.25">
      <c r="A19" s="13" t="s">
        <v>7</v>
      </c>
      <c r="B19" s="13" t="s">
        <v>8</v>
      </c>
      <c r="C19" s="14"/>
      <c r="D19" s="12"/>
    </row>
    <row r="20" spans="1:7" x14ac:dyDescent="0.25">
      <c r="A20" s="15" t="s">
        <v>9</v>
      </c>
      <c r="B20" s="16">
        <v>12</v>
      </c>
      <c r="C20" s="14" t="s">
        <v>10</v>
      </c>
      <c r="D20" s="12"/>
    </row>
    <row r="21" spans="1:7" x14ac:dyDescent="0.25">
      <c r="A21" s="17" t="s">
        <v>11</v>
      </c>
      <c r="B21" s="17">
        <v>12</v>
      </c>
      <c r="C21" s="14" t="s">
        <v>10</v>
      </c>
      <c r="D21" s="12"/>
    </row>
    <row r="22" spans="1:7" x14ac:dyDescent="0.25">
      <c r="A22" s="17" t="s">
        <v>12</v>
      </c>
      <c r="B22" s="17">
        <v>86</v>
      </c>
      <c r="C22" s="14" t="s">
        <v>13</v>
      </c>
      <c r="D22" s="12"/>
    </row>
    <row r="23" spans="1:7" x14ac:dyDescent="0.25">
      <c r="A23" s="17" t="s">
        <v>14</v>
      </c>
      <c r="B23" s="17">
        <v>22</v>
      </c>
      <c r="C23" s="14" t="s">
        <v>15</v>
      </c>
      <c r="D23" s="12"/>
    </row>
    <row r="24" spans="1:7" x14ac:dyDescent="0.25">
      <c r="A24" s="17" t="s">
        <v>16</v>
      </c>
      <c r="B24" s="17">
        <v>6.9</v>
      </c>
      <c r="C24" s="14" t="s">
        <v>17</v>
      </c>
      <c r="D24" s="12"/>
    </row>
    <row r="25" spans="1:7" x14ac:dyDescent="0.25">
      <c r="A25" s="17" t="s">
        <v>18</v>
      </c>
      <c r="B25" s="17">
        <v>1.6</v>
      </c>
      <c r="C25" s="14" t="s">
        <v>17</v>
      </c>
      <c r="D25" s="12"/>
    </row>
    <row r="26" spans="1:7" x14ac:dyDescent="0.25">
      <c r="A26" s="17"/>
      <c r="B26" s="17"/>
      <c r="C26" s="14"/>
      <c r="D26" s="12"/>
    </row>
    <row r="27" spans="1:7" x14ac:dyDescent="0.25">
      <c r="A27" s="18" t="s">
        <v>19</v>
      </c>
      <c r="B27" s="17"/>
      <c r="C27" s="14"/>
      <c r="D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Johnson</dc:creator>
  <cp:lastModifiedBy>Hans Johnson</cp:lastModifiedBy>
  <dcterms:created xsi:type="dcterms:W3CDTF">2017-09-12T21:27:22Z</dcterms:created>
  <dcterms:modified xsi:type="dcterms:W3CDTF">2017-09-16T01:29:28Z</dcterms:modified>
</cp:coreProperties>
</file>