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johnson\Documents\GrabCAD\Sailbot\Winch Design\"/>
    </mc:Choice>
  </mc:AlternateContent>
  <bookViews>
    <workbookView xWindow="0" yWindow="0" windowWidth="28800" windowHeight="1147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A17" i="1"/>
  <c r="B2" i="1"/>
  <c r="B17" i="1"/>
  <c r="E17" i="1"/>
  <c r="G17" i="1"/>
  <c r="F17" i="1"/>
  <c r="C17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D16" i="1"/>
  <c r="B16" i="1"/>
  <c r="E16" i="1"/>
  <c r="G16" i="1"/>
  <c r="F16" i="1"/>
  <c r="C16" i="1"/>
  <c r="D15" i="1"/>
  <c r="B15" i="1"/>
  <c r="E15" i="1"/>
  <c r="G15" i="1"/>
  <c r="F15" i="1"/>
  <c r="C15" i="1"/>
  <c r="D14" i="1"/>
  <c r="B14" i="1"/>
  <c r="E14" i="1"/>
  <c r="G14" i="1"/>
  <c r="F14" i="1"/>
  <c r="C14" i="1"/>
  <c r="D13" i="1"/>
  <c r="B13" i="1"/>
  <c r="E13" i="1"/>
  <c r="G13" i="1"/>
  <c r="F13" i="1"/>
  <c r="C13" i="1"/>
  <c r="D12" i="1"/>
  <c r="B12" i="1"/>
  <c r="E12" i="1"/>
  <c r="G12" i="1"/>
  <c r="F12" i="1"/>
  <c r="C12" i="1"/>
  <c r="D11" i="1"/>
  <c r="B11" i="1"/>
  <c r="E11" i="1"/>
  <c r="G11" i="1"/>
  <c r="F11" i="1"/>
  <c r="C11" i="1"/>
  <c r="D10" i="1"/>
  <c r="B10" i="1"/>
  <c r="E10" i="1"/>
  <c r="G10" i="1"/>
  <c r="F10" i="1"/>
  <c r="C10" i="1"/>
  <c r="D9" i="1"/>
  <c r="B9" i="1"/>
  <c r="E9" i="1"/>
  <c r="G9" i="1"/>
  <c r="F9" i="1"/>
  <c r="C9" i="1"/>
  <c r="D8" i="1"/>
  <c r="B8" i="1"/>
  <c r="E8" i="1"/>
  <c r="G8" i="1"/>
  <c r="F8" i="1"/>
  <c r="C8" i="1"/>
  <c r="D7" i="1"/>
  <c r="B7" i="1"/>
  <c r="E7" i="1"/>
  <c r="G7" i="1"/>
  <c r="F7" i="1"/>
  <c r="C7" i="1"/>
  <c r="D6" i="1"/>
  <c r="B6" i="1"/>
  <c r="E6" i="1"/>
  <c r="G6" i="1"/>
  <c r="F6" i="1"/>
  <c r="C6" i="1"/>
  <c r="D5" i="1"/>
  <c r="B5" i="1"/>
  <c r="E5" i="1"/>
  <c r="G5" i="1"/>
  <c r="F5" i="1"/>
  <c r="C5" i="1"/>
  <c r="D4" i="1"/>
  <c r="B4" i="1"/>
  <c r="E4" i="1"/>
  <c r="G4" i="1"/>
  <c r="F4" i="1"/>
  <c r="C4" i="1"/>
  <c r="D3" i="1"/>
  <c r="B3" i="1"/>
  <c r="E3" i="1"/>
  <c r="G3" i="1"/>
  <c r="F3" i="1"/>
  <c r="C3" i="1"/>
  <c r="E2" i="1"/>
  <c r="G2" i="1"/>
  <c r="F2" i="1"/>
</calcChain>
</file>

<file path=xl/sharedStrings.xml><?xml version="1.0" encoding="utf-8"?>
<sst xmlns="http://schemas.openxmlformats.org/spreadsheetml/2006/main" count="22" uniqueCount="20">
  <si>
    <t>Speed (rpm)</t>
  </si>
  <si>
    <t>Torque (N m)</t>
  </si>
  <si>
    <t>Torque (in lbs)</t>
  </si>
  <si>
    <t>Current (A)</t>
  </si>
  <si>
    <t>Power (wt)</t>
  </si>
  <si>
    <t>Efficiency</t>
  </si>
  <si>
    <t>Heat (wt)</t>
  </si>
  <si>
    <t>Motor Type</t>
  </si>
  <si>
    <t>Denso</t>
  </si>
  <si>
    <t xml:space="preserve">Desired Volt </t>
  </si>
  <si>
    <t>V</t>
  </si>
  <si>
    <t>Ref Volt</t>
  </si>
  <si>
    <t>Ref Free Spd</t>
  </si>
  <si>
    <t>RPM</t>
  </si>
  <si>
    <t>Ref Stall Torq</t>
  </si>
  <si>
    <t>in-lbs</t>
  </si>
  <si>
    <t>Ref Stall Cur</t>
  </si>
  <si>
    <t>A</t>
  </si>
  <si>
    <t>Ref Free Cur</t>
  </si>
  <si>
    <t>Note: Free-running data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</si>
</sst>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2" fontId="2" fillId="0" borderId="1" xfId="0" applyNumberFormat="1" applyFont="1" applyBorder="1"/>
    <xf numFmtId="1" fontId="2" fillId="0" borderId="1" xfId="0" applyNumberFormat="1" applyFont="1" applyBorder="1"/>
    <xf numFmtId="164" fontId="2" fillId="0" borderId="1" xfId="0" applyNumberFormat="1" applyFon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" fontId="0" fillId="0" borderId="0" xfId="0" applyNumberFormat="1"/>
    <xf numFmtId="164" fontId="0" fillId="0" borderId="0" xfId="0" applyNumberFormat="1"/>
    <xf numFmtId="0" fontId="1" fillId="0" borderId="1" xfId="0" applyFont="1" applyBorder="1"/>
    <xf numFmtId="1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3" sqref="C3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 t="s">
        <v>5</v>
      </c>
      <c r="G1" s="3" t="s">
        <v>6</v>
      </c>
    </row>
    <row r="2" spans="1:7" x14ac:dyDescent="0.25">
      <c r="A2" s="5">
        <v>0</v>
      </c>
      <c r="B2" s="6">
        <f>C2/39.37*4.45</f>
        <v>5.6515113030226063</v>
      </c>
      <c r="C2" s="7">
        <v>50</v>
      </c>
      <c r="D2" s="8">
        <v>12</v>
      </c>
      <c r="E2" s="9">
        <f>A2*B2*3.14/30</f>
        <v>0</v>
      </c>
      <c r="F2" s="10">
        <f>E2/($B$20*D2)</f>
        <v>0</v>
      </c>
      <c r="G2" s="5">
        <f>$B$20*D2-E2</f>
        <v>144</v>
      </c>
    </row>
    <row r="3" spans="1:7" x14ac:dyDescent="0.25">
      <c r="A3" s="5">
        <f>($A$17)/15+A2</f>
        <v>5.7333333333333334</v>
      </c>
      <c r="B3" s="6">
        <f>$B$2-(A3/$A$17)*$B$2</f>
        <v>5.2747438828210989</v>
      </c>
      <c r="C3" s="5">
        <f t="shared" ref="C3:C17" si="0">B3/4.45*39.37</f>
        <v>46.666666666666657</v>
      </c>
      <c r="D3" s="9">
        <f>$D$2-(A3/$A$17)*($D$2-$D$17)</f>
        <v>11.306666666666667</v>
      </c>
      <c r="E3" s="9">
        <f t="shared" ref="E3:E17" si="1">A3*B3*3.14/30</f>
        <v>3.1653151958155772</v>
      </c>
      <c r="F3" s="10">
        <f t="shared" ref="F3:F17" si="2">E3/($B$20*D3)</f>
        <v>2.3329268837084145E-2</v>
      </c>
      <c r="G3" s="5">
        <f t="shared" ref="G3:G17" si="3">$B$20*D3-E3</f>
        <v>132.51468480418444</v>
      </c>
    </row>
    <row r="4" spans="1:7" x14ac:dyDescent="0.25">
      <c r="A4" s="5">
        <f t="shared" ref="A4:A16" si="4">$A$17/15+A3</f>
        <v>11.466666666666667</v>
      </c>
      <c r="B4" s="6">
        <f t="shared" ref="B4:B17" si="5">$B$2-(A4/$A$17)*$B$2</f>
        <v>4.8979764626195923</v>
      </c>
      <c r="C4" s="5">
        <f t="shared" si="0"/>
        <v>43.333333333333336</v>
      </c>
      <c r="D4" s="9">
        <f t="shared" ref="D4:D16" si="6">$D$2-(A4/$A$17)*($D$2-$D$17)</f>
        <v>10.613333333333333</v>
      </c>
      <c r="E4" s="9">
        <f t="shared" si="1"/>
        <v>5.8784425065146433</v>
      </c>
      <c r="F4" s="10">
        <f t="shared" si="2"/>
        <v>4.6156112645372512E-2</v>
      </c>
      <c r="G4" s="5">
        <f t="shared" si="3"/>
        <v>121.48155749348535</v>
      </c>
    </row>
    <row r="5" spans="1:7" x14ac:dyDescent="0.25">
      <c r="A5" s="5">
        <f t="shared" si="4"/>
        <v>17.2</v>
      </c>
      <c r="B5" s="6">
        <f t="shared" si="5"/>
        <v>4.5212090424180849</v>
      </c>
      <c r="C5" s="5">
        <f t="shared" si="0"/>
        <v>39.999999999999993</v>
      </c>
      <c r="D5" s="9">
        <f t="shared" si="6"/>
        <v>9.92</v>
      </c>
      <c r="E5" s="9">
        <f t="shared" si="1"/>
        <v>8.1393819320971978</v>
      </c>
      <c r="F5" s="10">
        <f t="shared" si="2"/>
        <v>6.8375184241407913E-2</v>
      </c>
      <c r="G5" s="5">
        <f t="shared" si="3"/>
        <v>110.9006180679028</v>
      </c>
    </row>
    <row r="6" spans="1:7" x14ac:dyDescent="0.25">
      <c r="A6" s="5">
        <f t="shared" si="4"/>
        <v>22.933333333333334</v>
      </c>
      <c r="B6" s="6">
        <f t="shared" si="5"/>
        <v>4.1444416222165774</v>
      </c>
      <c r="C6" s="5">
        <f t="shared" si="0"/>
        <v>36.666666666666664</v>
      </c>
      <c r="D6" s="9">
        <f t="shared" si="6"/>
        <v>9.2266666666666666</v>
      </c>
      <c r="E6" s="9">
        <f t="shared" si="1"/>
        <v>9.9481334725632404</v>
      </c>
      <c r="F6" s="10">
        <f t="shared" si="2"/>
        <v>8.9849471392370303E-2</v>
      </c>
      <c r="G6" s="5">
        <f t="shared" si="3"/>
        <v>100.77186652743676</v>
      </c>
    </row>
    <row r="7" spans="1:7" x14ac:dyDescent="0.25">
      <c r="A7" s="5">
        <f t="shared" si="4"/>
        <v>28.666666666666668</v>
      </c>
      <c r="B7" s="6">
        <f t="shared" si="5"/>
        <v>3.7676742020150709</v>
      </c>
      <c r="C7" s="5">
        <f t="shared" si="0"/>
        <v>33.333333333333329</v>
      </c>
      <c r="D7" s="9">
        <f t="shared" si="6"/>
        <v>8.5333333333333332</v>
      </c>
      <c r="E7" s="9">
        <f t="shared" si="1"/>
        <v>11.304697127912776</v>
      </c>
      <c r="F7" s="10">
        <f t="shared" si="2"/>
        <v>0.1103974328897732</v>
      </c>
      <c r="G7" s="5">
        <f t="shared" si="3"/>
        <v>91.095302872087231</v>
      </c>
    </row>
    <row r="8" spans="1:7" x14ac:dyDescent="0.25">
      <c r="A8" s="5">
        <f t="shared" si="4"/>
        <v>34.4</v>
      </c>
      <c r="B8" s="6">
        <f t="shared" si="5"/>
        <v>3.3909067818135639</v>
      </c>
      <c r="C8" s="5">
        <f t="shared" si="0"/>
        <v>29.999999999999996</v>
      </c>
      <c r="D8" s="9">
        <f t="shared" si="6"/>
        <v>7.84</v>
      </c>
      <c r="E8" s="9">
        <f t="shared" si="1"/>
        <v>12.209072898145797</v>
      </c>
      <c r="F8" s="10">
        <f t="shared" si="2"/>
        <v>0.12977330886634564</v>
      </c>
      <c r="G8" s="5">
        <f t="shared" si="3"/>
        <v>81.870927101854207</v>
      </c>
    </row>
    <row r="9" spans="1:7" x14ac:dyDescent="0.25">
      <c r="A9" s="5">
        <f t="shared" si="4"/>
        <v>40.133333333333333</v>
      </c>
      <c r="B9" s="6">
        <f t="shared" si="5"/>
        <v>3.0141393616120569</v>
      </c>
      <c r="C9" s="5">
        <f t="shared" si="0"/>
        <v>26.666666666666664</v>
      </c>
      <c r="D9" s="9">
        <f t="shared" si="6"/>
        <v>7.1466666666666665</v>
      </c>
      <c r="E9" s="9">
        <f t="shared" si="1"/>
        <v>12.661260783262311</v>
      </c>
      <c r="F9" s="10">
        <f t="shared" si="2"/>
        <v>0.14763596995408479</v>
      </c>
      <c r="G9" s="5">
        <f t="shared" si="3"/>
        <v>73.098739216737684</v>
      </c>
    </row>
    <row r="10" spans="1:7" x14ac:dyDescent="0.25">
      <c r="A10" s="5">
        <f t="shared" si="4"/>
        <v>45.866666666666667</v>
      </c>
      <c r="B10" s="6">
        <f t="shared" si="5"/>
        <v>2.6373719414105494</v>
      </c>
      <c r="C10" s="5">
        <f t="shared" si="0"/>
        <v>23.333333333333329</v>
      </c>
      <c r="D10" s="9">
        <f t="shared" si="6"/>
        <v>6.4533333333333331</v>
      </c>
      <c r="E10" s="9">
        <f t="shared" si="1"/>
        <v>12.661260783262309</v>
      </c>
      <c r="F10" s="10">
        <f t="shared" si="2"/>
        <v>0.1634976857342757</v>
      </c>
      <c r="G10" s="5">
        <f t="shared" si="3"/>
        <v>64.778739216737691</v>
      </c>
    </row>
    <row r="11" spans="1:7" x14ac:dyDescent="0.25">
      <c r="A11" s="5">
        <f t="shared" si="4"/>
        <v>51.6</v>
      </c>
      <c r="B11" s="6">
        <f t="shared" si="5"/>
        <v>2.2606045212090424</v>
      </c>
      <c r="C11" s="5">
        <f t="shared" si="0"/>
        <v>19.999999999999996</v>
      </c>
      <c r="D11" s="9">
        <f t="shared" si="6"/>
        <v>5.76</v>
      </c>
      <c r="E11" s="9">
        <f t="shared" si="1"/>
        <v>12.209072898145797</v>
      </c>
      <c r="F11" s="10">
        <f t="shared" si="2"/>
        <v>0.1766358926236371</v>
      </c>
      <c r="G11" s="5">
        <f t="shared" si="3"/>
        <v>56.910927101854206</v>
      </c>
    </row>
    <row r="12" spans="1:7" x14ac:dyDescent="0.25">
      <c r="A12" s="5">
        <f t="shared" si="4"/>
        <v>57.333333333333336</v>
      </c>
      <c r="B12" s="6">
        <f t="shared" si="5"/>
        <v>1.883837101007535</v>
      </c>
      <c r="C12" s="5">
        <f t="shared" si="0"/>
        <v>16.666666666666664</v>
      </c>
      <c r="D12" s="9">
        <f t="shared" si="6"/>
        <v>5.0666666666666655</v>
      </c>
      <c r="E12" s="9">
        <f t="shared" si="1"/>
        <v>11.304697127912773</v>
      </c>
      <c r="F12" s="10">
        <f t="shared" si="2"/>
        <v>0.18593251855119697</v>
      </c>
      <c r="G12" s="5">
        <f t="shared" si="3"/>
        <v>49.495302872087208</v>
      </c>
    </row>
    <row r="13" spans="1:7" x14ac:dyDescent="0.25">
      <c r="A13" s="5">
        <f t="shared" si="4"/>
        <v>63.06666666666667</v>
      </c>
      <c r="B13" s="6">
        <f t="shared" si="5"/>
        <v>1.507069680806028</v>
      </c>
      <c r="C13" s="5">
        <f t="shared" si="0"/>
        <v>13.333333333333329</v>
      </c>
      <c r="D13" s="9">
        <f t="shared" si="6"/>
        <v>4.3733333333333322</v>
      </c>
      <c r="E13" s="9">
        <f t="shared" si="1"/>
        <v>9.9481334725632404</v>
      </c>
      <c r="F13" s="10">
        <f t="shared" si="2"/>
        <v>0.18956047013268373</v>
      </c>
      <c r="G13" s="5">
        <f t="shared" si="3"/>
        <v>42.531866527436748</v>
      </c>
    </row>
    <row r="14" spans="1:7" x14ac:dyDescent="0.25">
      <c r="A14" s="5">
        <f t="shared" si="4"/>
        <v>68.8</v>
      </c>
      <c r="B14" s="6">
        <f t="shared" si="5"/>
        <v>1.1303022606045214</v>
      </c>
      <c r="C14" s="5">
        <f t="shared" si="0"/>
        <v>10</v>
      </c>
      <c r="D14" s="9">
        <f t="shared" si="6"/>
        <v>3.6799999999999997</v>
      </c>
      <c r="E14" s="9">
        <f t="shared" si="1"/>
        <v>8.1393819320971996</v>
      </c>
      <c r="F14" s="10">
        <f t="shared" si="2"/>
        <v>0.18431571404205616</v>
      </c>
      <c r="G14" s="5">
        <f t="shared" si="3"/>
        <v>36.020618067902795</v>
      </c>
    </row>
    <row r="15" spans="1:7" x14ac:dyDescent="0.25">
      <c r="A15" s="5">
        <f t="shared" si="4"/>
        <v>74.533333333333331</v>
      </c>
      <c r="B15" s="6">
        <f t="shared" si="5"/>
        <v>0.75353484040301399</v>
      </c>
      <c r="C15" s="5">
        <f t="shared" si="0"/>
        <v>6.6666666666666643</v>
      </c>
      <c r="D15" s="9">
        <f t="shared" si="6"/>
        <v>2.9866666666666664</v>
      </c>
      <c r="E15" s="9">
        <f t="shared" si="1"/>
        <v>5.8784425065146415</v>
      </c>
      <c r="F15" s="10">
        <f t="shared" si="2"/>
        <v>0.16401904315052016</v>
      </c>
      <c r="G15" s="5">
        <f t="shared" si="3"/>
        <v>29.961557493485355</v>
      </c>
    </row>
    <row r="16" spans="1:7" x14ac:dyDescent="0.25">
      <c r="A16" s="5">
        <f t="shared" si="4"/>
        <v>80.266666666666666</v>
      </c>
      <c r="B16" s="6">
        <f t="shared" si="5"/>
        <v>0.37676742020150744</v>
      </c>
      <c r="C16" s="5">
        <f t="shared" si="0"/>
        <v>3.3333333333333366</v>
      </c>
      <c r="D16" s="9">
        <f t="shared" si="6"/>
        <v>2.293333333333333</v>
      </c>
      <c r="E16" s="9">
        <f t="shared" si="1"/>
        <v>3.1653151958155799</v>
      </c>
      <c r="F16" s="10">
        <f t="shared" si="2"/>
        <v>0.11501872077818243</v>
      </c>
      <c r="G16" s="5">
        <f t="shared" si="3"/>
        <v>24.354684804184416</v>
      </c>
    </row>
    <row r="17" spans="1:7" x14ac:dyDescent="0.25">
      <c r="A17" s="7">
        <f>B22*B20/B21</f>
        <v>86</v>
      </c>
      <c r="B17" s="6">
        <f t="shared" si="5"/>
        <v>0</v>
      </c>
      <c r="C17" s="5">
        <f t="shared" si="0"/>
        <v>0</v>
      </c>
      <c r="D17" s="8">
        <f>B25*B20/B21</f>
        <v>1.6000000000000003</v>
      </c>
      <c r="E17" s="9">
        <f t="shared" si="1"/>
        <v>0</v>
      </c>
      <c r="F17" s="10">
        <f t="shared" si="2"/>
        <v>0</v>
      </c>
      <c r="G17" s="5">
        <f t="shared" si="3"/>
        <v>19.200000000000003</v>
      </c>
    </row>
    <row r="18" spans="1:7" x14ac:dyDescent="0.25">
      <c r="C18" s="11"/>
      <c r="D18" s="12"/>
    </row>
    <row r="19" spans="1:7" x14ac:dyDescent="0.25">
      <c r="A19" s="13" t="s">
        <v>7</v>
      </c>
      <c r="B19" s="13" t="s">
        <v>8</v>
      </c>
      <c r="C19" s="14"/>
      <c r="D19" s="12"/>
    </row>
    <row r="20" spans="1:7" x14ac:dyDescent="0.25">
      <c r="A20" s="15" t="s">
        <v>9</v>
      </c>
      <c r="B20" s="16">
        <v>12</v>
      </c>
      <c r="C20" s="14" t="s">
        <v>10</v>
      </c>
      <c r="D20" s="12"/>
    </row>
    <row r="21" spans="1:7" x14ac:dyDescent="0.25">
      <c r="A21" s="17" t="s">
        <v>11</v>
      </c>
      <c r="B21" s="17">
        <v>12</v>
      </c>
      <c r="C21" s="14" t="s">
        <v>10</v>
      </c>
      <c r="D21" s="12"/>
    </row>
    <row r="22" spans="1:7" x14ac:dyDescent="0.25">
      <c r="A22" s="17" t="s">
        <v>12</v>
      </c>
      <c r="B22" s="17">
        <v>86</v>
      </c>
      <c r="C22" s="14" t="s">
        <v>13</v>
      </c>
      <c r="D22" s="12"/>
    </row>
    <row r="23" spans="1:7" x14ac:dyDescent="0.25">
      <c r="A23" s="17" t="s">
        <v>14</v>
      </c>
      <c r="B23" s="17">
        <v>93.78</v>
      </c>
      <c r="C23" s="14" t="s">
        <v>15</v>
      </c>
      <c r="D23" s="12"/>
    </row>
    <row r="24" spans="1:7" x14ac:dyDescent="0.25">
      <c r="A24" s="17" t="s">
        <v>16</v>
      </c>
      <c r="B24" s="17">
        <v>18.600000000000001</v>
      </c>
      <c r="C24" s="14" t="s">
        <v>17</v>
      </c>
      <c r="D24" s="12"/>
    </row>
    <row r="25" spans="1:7" x14ac:dyDescent="0.25">
      <c r="A25" s="17" t="s">
        <v>18</v>
      </c>
      <c r="B25" s="17">
        <v>1.6</v>
      </c>
      <c r="C25" s="14" t="s">
        <v>17</v>
      </c>
      <c r="D25" s="12"/>
    </row>
    <row r="26" spans="1:7" x14ac:dyDescent="0.25">
      <c r="A26" s="17"/>
      <c r="B26" s="17"/>
      <c r="C26" s="14"/>
      <c r="D26" s="12"/>
    </row>
    <row r="27" spans="1:7" x14ac:dyDescent="0.25">
      <c r="A27" s="18" t="s">
        <v>19</v>
      </c>
      <c r="B27" s="17"/>
      <c r="C27" s="14"/>
      <c r="D2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Johnson</dc:creator>
  <cp:lastModifiedBy>Hans Johnson</cp:lastModifiedBy>
  <dcterms:created xsi:type="dcterms:W3CDTF">2017-09-12T21:27:22Z</dcterms:created>
  <dcterms:modified xsi:type="dcterms:W3CDTF">2017-09-12T21:43:55Z</dcterms:modified>
</cp:coreProperties>
</file>