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joh\Documents\GrabCAD\Sailbot\Archived\Winch Design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7" i="1" s="1"/>
  <c r="A3" i="1"/>
  <c r="A4" i="1" s="1"/>
  <c r="D3" i="1"/>
  <c r="E2" i="1"/>
  <c r="G2" i="1" s="1"/>
  <c r="F2" i="1"/>
  <c r="B3" i="1" l="1"/>
  <c r="C17" i="1"/>
  <c r="E17" i="1"/>
  <c r="B4" i="1"/>
  <c r="C4" i="1" s="1"/>
  <c r="A5" i="1"/>
  <c r="D4" i="1"/>
  <c r="A6" i="1"/>
  <c r="C3" i="1" l="1"/>
  <c r="E3" i="1"/>
  <c r="E4" i="1"/>
  <c r="F4" i="1" s="1"/>
  <c r="D6" i="1"/>
  <c r="B6" i="1"/>
  <c r="C6" i="1" s="1"/>
  <c r="A7" i="1"/>
  <c r="D5" i="1"/>
  <c r="B5" i="1"/>
  <c r="C5" i="1" s="1"/>
  <c r="G17" i="1"/>
  <c r="F17" i="1"/>
  <c r="G4" i="1"/>
  <c r="F3" i="1" l="1"/>
  <c r="G3" i="1"/>
  <c r="A8" i="1"/>
  <c r="B7" i="1"/>
  <c r="C7" i="1" s="1"/>
  <c r="D7" i="1"/>
  <c r="E6" i="1"/>
  <c r="F6" i="1" s="1"/>
  <c r="E5" i="1"/>
  <c r="F5" i="1" s="1"/>
  <c r="G6" i="1"/>
  <c r="G5" i="1"/>
  <c r="E7" i="1" l="1"/>
  <c r="F7" i="1" s="1"/>
  <c r="D8" i="1"/>
  <c r="B8" i="1"/>
  <c r="C8" i="1" s="1"/>
  <c r="A9" i="1"/>
  <c r="E8" i="1" l="1"/>
  <c r="F8" i="1" s="1"/>
  <c r="D9" i="1"/>
  <c r="B9" i="1"/>
  <c r="C9" i="1" s="1"/>
  <c r="A10" i="1"/>
  <c r="G7" i="1"/>
  <c r="G8" i="1" l="1"/>
  <c r="E9" i="1"/>
  <c r="F9" i="1" s="1"/>
  <c r="A11" i="1"/>
  <c r="D10" i="1"/>
  <c r="B10" i="1"/>
  <c r="C10" i="1" s="1"/>
  <c r="G9" i="1"/>
  <c r="E10" i="1" l="1"/>
  <c r="F10" i="1" s="1"/>
  <c r="B11" i="1"/>
  <c r="C11" i="1" s="1"/>
  <c r="A12" i="1"/>
  <c r="E11" i="1"/>
  <c r="D11" i="1"/>
  <c r="F11" i="1" l="1"/>
  <c r="G10" i="1"/>
  <c r="G11" i="1"/>
  <c r="D12" i="1"/>
  <c r="A13" i="1"/>
  <c r="B12" i="1"/>
  <c r="C12" i="1" s="1"/>
  <c r="D13" i="1" l="1"/>
  <c r="B13" i="1"/>
  <c r="C13" i="1" s="1"/>
  <c r="A14" i="1"/>
  <c r="E12" i="1"/>
  <c r="F12" i="1" s="1"/>
  <c r="E13" i="1" l="1"/>
  <c r="F13" i="1" s="1"/>
  <c r="G12" i="1"/>
  <c r="D14" i="1"/>
  <c r="A15" i="1"/>
  <c r="B14" i="1"/>
  <c r="C14" i="1" s="1"/>
  <c r="G13" i="1"/>
  <c r="B15" i="1" l="1"/>
  <c r="C15" i="1" s="1"/>
  <c r="A16" i="1"/>
  <c r="D15" i="1"/>
  <c r="E14" i="1"/>
  <c r="F14" i="1" s="1"/>
  <c r="E15" i="1" l="1"/>
  <c r="F15" i="1" s="1"/>
  <c r="G14" i="1"/>
  <c r="D16" i="1"/>
  <c r="B16" i="1"/>
  <c r="C16" i="1" s="1"/>
  <c r="G15" i="1" l="1"/>
  <c r="E16" i="1"/>
  <c r="F16" i="1" s="1"/>
  <c r="G16" i="1" l="1"/>
</calcChain>
</file>

<file path=xl/sharedStrings.xml><?xml version="1.0" encoding="utf-8"?>
<sst xmlns="http://schemas.openxmlformats.org/spreadsheetml/2006/main" count="22" uniqueCount="20">
  <si>
    <t>Speed (rpm)</t>
  </si>
  <si>
    <t>Torque (N m)</t>
  </si>
  <si>
    <t>Torque (in lbs)</t>
  </si>
  <si>
    <t>Current (A)</t>
  </si>
  <si>
    <t>Power (wt)</t>
  </si>
  <si>
    <t>Efficiency</t>
  </si>
  <si>
    <t>Heat (wt)</t>
  </si>
  <si>
    <t>Motor Type</t>
  </si>
  <si>
    <t>Denso</t>
  </si>
  <si>
    <t xml:space="preserve">Desired Volt </t>
  </si>
  <si>
    <t>V</t>
  </si>
  <si>
    <t>Ref Volt</t>
  </si>
  <si>
    <t>Ref Free Spd</t>
  </si>
  <si>
    <t>RPM</t>
  </si>
  <si>
    <t>Ref Stall Torq</t>
  </si>
  <si>
    <t>in-lbs</t>
  </si>
  <si>
    <t>Ref Stall Cur</t>
  </si>
  <si>
    <t>A</t>
  </si>
  <si>
    <t>Ref Free Cur</t>
  </si>
  <si>
    <t>Note: Free-running data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</si>
</sst>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3" t="s">
        <v>6</v>
      </c>
    </row>
    <row r="2" spans="1:7" x14ac:dyDescent="0.25">
      <c r="A2" s="5">
        <v>0</v>
      </c>
      <c r="B2" s="6">
        <f>C2/39.37*4.45</f>
        <v>9.8110236220472444</v>
      </c>
      <c r="C2" s="7">
        <v>86.8</v>
      </c>
      <c r="D2" s="8">
        <v>28</v>
      </c>
      <c r="E2" s="9">
        <f>A2*B2*3.14/30</f>
        <v>0</v>
      </c>
      <c r="F2" s="18">
        <f>E2/($B$20*D2)</f>
        <v>0</v>
      </c>
      <c r="G2" s="5">
        <f>$B$20*D2-E2</f>
        <v>336</v>
      </c>
    </row>
    <row r="3" spans="1:7" x14ac:dyDescent="0.25">
      <c r="A3" s="5">
        <f>($A$17)/15+A2</f>
        <v>5.666666666666667</v>
      </c>
      <c r="B3" s="6">
        <f>$B$2-(A3/$A$17)*$B$2</f>
        <v>9.1569553805774291</v>
      </c>
      <c r="C3" s="5">
        <f t="shared" ref="C3:C17" si="0">B3/4.45*39.37</f>
        <v>81.013333333333335</v>
      </c>
      <c r="D3" s="9">
        <f>$D$2-(A3/$A$17)*($D$2-$D$17)</f>
        <v>26.466666666666669</v>
      </c>
      <c r="E3" s="9">
        <f t="shared" ref="E3:E17" si="1">A3*B3*3.14/30</f>
        <v>5.4310919801691462</v>
      </c>
      <c r="F3" s="18">
        <f t="shared" ref="F3:F17" si="2">E3/($B$20*D3)</f>
        <v>1.7100415554688747E-2</v>
      </c>
      <c r="G3" s="5">
        <f t="shared" ref="G3:G17" si="3">$B$20*D3-E3</f>
        <v>312.16890801983089</v>
      </c>
    </row>
    <row r="4" spans="1:7" x14ac:dyDescent="0.25">
      <c r="A4" s="5">
        <f t="shared" ref="A4:A16" si="4">$A$17/15+A3</f>
        <v>11.333333333333334</v>
      </c>
      <c r="B4" s="6">
        <f t="shared" ref="B4:B17" si="5">$B$2-(A4/$A$17)*$B$2</f>
        <v>8.502887139107612</v>
      </c>
      <c r="C4" s="5">
        <f t="shared" si="0"/>
        <v>75.226666666666659</v>
      </c>
      <c r="D4" s="9">
        <f t="shared" ref="D4:D16" si="6">$D$2-(A4/$A$17)*($D$2-$D$17)</f>
        <v>24.933333333333334</v>
      </c>
      <c r="E4" s="9">
        <f t="shared" si="1"/>
        <v>10.086313677456985</v>
      </c>
      <c r="F4" s="18">
        <f t="shared" si="2"/>
        <v>3.3710941435350888E-2</v>
      </c>
      <c r="G4" s="5">
        <f t="shared" si="3"/>
        <v>289.113686322543</v>
      </c>
    </row>
    <row r="5" spans="1:7" x14ac:dyDescent="0.25">
      <c r="A5" s="5">
        <f t="shared" si="4"/>
        <v>17</v>
      </c>
      <c r="B5" s="6">
        <f t="shared" si="5"/>
        <v>7.8488188976377957</v>
      </c>
      <c r="C5" s="5">
        <f t="shared" si="0"/>
        <v>69.44</v>
      </c>
      <c r="D5" s="9">
        <f t="shared" si="6"/>
        <v>23.4</v>
      </c>
      <c r="E5" s="9">
        <f t="shared" si="1"/>
        <v>13.965665091863519</v>
      </c>
      <c r="F5" s="18">
        <f t="shared" si="2"/>
        <v>4.9735274543673512E-2</v>
      </c>
      <c r="G5" s="5">
        <f t="shared" si="3"/>
        <v>266.83433490813644</v>
      </c>
    </row>
    <row r="6" spans="1:7" x14ac:dyDescent="0.25">
      <c r="A6" s="5">
        <f t="shared" si="4"/>
        <v>22.666666666666668</v>
      </c>
      <c r="B6" s="6">
        <f t="shared" si="5"/>
        <v>7.1947506561679795</v>
      </c>
      <c r="C6" s="5">
        <f t="shared" si="0"/>
        <v>63.653333333333336</v>
      </c>
      <c r="D6" s="9">
        <f t="shared" si="6"/>
        <v>21.866666666666667</v>
      </c>
      <c r="E6" s="9">
        <f t="shared" si="1"/>
        <v>17.069146223388746</v>
      </c>
      <c r="F6" s="18">
        <f t="shared" si="2"/>
        <v>6.5050099936694916E-2</v>
      </c>
      <c r="G6" s="5">
        <f t="shared" si="3"/>
        <v>245.33085377661124</v>
      </c>
    </row>
    <row r="7" spans="1:7" x14ac:dyDescent="0.25">
      <c r="A7" s="5">
        <f t="shared" si="4"/>
        <v>28.333333333333336</v>
      </c>
      <c r="B7" s="6">
        <f t="shared" si="5"/>
        <v>6.5406824146981624</v>
      </c>
      <c r="C7" s="5">
        <f t="shared" si="0"/>
        <v>57.866666666666653</v>
      </c>
      <c r="D7" s="9">
        <f t="shared" si="6"/>
        <v>20.333333333333332</v>
      </c>
      <c r="E7" s="9">
        <f t="shared" si="1"/>
        <v>19.396757072032663</v>
      </c>
      <c r="F7" s="18">
        <f t="shared" si="2"/>
        <v>7.9494906032920754E-2</v>
      </c>
      <c r="G7" s="5">
        <f t="shared" si="3"/>
        <v>224.60324292796733</v>
      </c>
    </row>
    <row r="8" spans="1:7" x14ac:dyDescent="0.25">
      <c r="A8" s="5">
        <f t="shared" si="4"/>
        <v>34</v>
      </c>
      <c r="B8" s="6">
        <f t="shared" si="5"/>
        <v>5.886614173228347</v>
      </c>
      <c r="C8" s="5">
        <f t="shared" si="0"/>
        <v>52.08</v>
      </c>
      <c r="D8" s="9">
        <f t="shared" si="6"/>
        <v>18.799999999999997</v>
      </c>
      <c r="E8" s="9">
        <f t="shared" si="1"/>
        <v>20.948497637795281</v>
      </c>
      <c r="F8" s="18">
        <f t="shared" si="2"/>
        <v>9.2856815770369167E-2</v>
      </c>
      <c r="G8" s="5">
        <f t="shared" si="3"/>
        <v>204.6515023622047</v>
      </c>
    </row>
    <row r="9" spans="1:7" x14ac:dyDescent="0.25">
      <c r="A9" s="5">
        <f t="shared" si="4"/>
        <v>39.666666666666664</v>
      </c>
      <c r="B9" s="6">
        <f t="shared" si="5"/>
        <v>5.2325459317585308</v>
      </c>
      <c r="C9" s="5">
        <f t="shared" si="0"/>
        <v>46.293333333333329</v>
      </c>
      <c r="D9" s="9">
        <f t="shared" si="6"/>
        <v>17.266666666666666</v>
      </c>
      <c r="E9" s="9">
        <f t="shared" si="1"/>
        <v>21.724367920676585</v>
      </c>
      <c r="F9" s="18">
        <f t="shared" si="2"/>
        <v>0.1048473355245009</v>
      </c>
      <c r="G9" s="5">
        <f t="shared" si="3"/>
        <v>185.47563207932342</v>
      </c>
    </row>
    <row r="10" spans="1:7" x14ac:dyDescent="0.25">
      <c r="A10" s="5">
        <f t="shared" si="4"/>
        <v>45.333333333333329</v>
      </c>
      <c r="B10" s="6">
        <f t="shared" si="5"/>
        <v>4.5784776902887145</v>
      </c>
      <c r="C10" s="5">
        <f t="shared" si="0"/>
        <v>40.506666666666668</v>
      </c>
      <c r="D10" s="9">
        <f t="shared" si="6"/>
        <v>15.733333333333334</v>
      </c>
      <c r="E10" s="9">
        <f t="shared" si="1"/>
        <v>21.724367920676585</v>
      </c>
      <c r="F10" s="18">
        <f t="shared" si="2"/>
        <v>0.11506550805443105</v>
      </c>
      <c r="G10" s="5">
        <f t="shared" si="3"/>
        <v>167.07563207932344</v>
      </c>
    </row>
    <row r="11" spans="1:7" x14ac:dyDescent="0.25">
      <c r="A11" s="5">
        <f t="shared" si="4"/>
        <v>50.999999999999993</v>
      </c>
      <c r="B11" s="6">
        <f t="shared" si="5"/>
        <v>3.9244094488188992</v>
      </c>
      <c r="C11" s="5">
        <f t="shared" si="0"/>
        <v>34.720000000000013</v>
      </c>
      <c r="D11" s="9">
        <f t="shared" si="6"/>
        <v>14.200000000000003</v>
      </c>
      <c r="E11" s="9">
        <f t="shared" si="1"/>
        <v>20.948497637795285</v>
      </c>
      <c r="F11" s="18">
        <f t="shared" si="2"/>
        <v>0.1229371927100662</v>
      </c>
      <c r="G11" s="5">
        <f t="shared" si="3"/>
        <v>149.45150236220474</v>
      </c>
    </row>
    <row r="12" spans="1:7" x14ac:dyDescent="0.25">
      <c r="A12" s="5">
        <f t="shared" si="4"/>
        <v>56.666666666666657</v>
      </c>
      <c r="B12" s="6">
        <f t="shared" si="5"/>
        <v>3.270341207349083</v>
      </c>
      <c r="C12" s="5">
        <f t="shared" si="0"/>
        <v>28.933333333333344</v>
      </c>
      <c r="D12" s="9">
        <f t="shared" si="6"/>
        <v>12.66666666666667</v>
      </c>
      <c r="E12" s="9">
        <f t="shared" si="1"/>
        <v>19.396757072032674</v>
      </c>
      <c r="F12" s="18">
        <f t="shared" si="2"/>
        <v>0.12761024389495179</v>
      </c>
      <c r="G12" s="5">
        <f t="shared" si="3"/>
        <v>132.60324292796736</v>
      </c>
    </row>
    <row r="13" spans="1:7" x14ac:dyDescent="0.25">
      <c r="A13" s="5">
        <f t="shared" si="4"/>
        <v>62.333333333333321</v>
      </c>
      <c r="B13" s="6">
        <f t="shared" si="5"/>
        <v>2.6162729658792667</v>
      </c>
      <c r="C13" s="5">
        <f t="shared" si="0"/>
        <v>23.146666666666679</v>
      </c>
      <c r="D13" s="9">
        <f t="shared" si="6"/>
        <v>11.133333333333336</v>
      </c>
      <c r="E13" s="9">
        <f t="shared" si="1"/>
        <v>17.069146223388753</v>
      </c>
      <c r="F13" s="18">
        <f t="shared" si="2"/>
        <v>0.12776307053434693</v>
      </c>
      <c r="G13" s="5">
        <f t="shared" si="3"/>
        <v>116.53085377661127</v>
      </c>
    </row>
    <row r="14" spans="1:7" x14ac:dyDescent="0.25">
      <c r="A14" s="5">
        <f t="shared" si="4"/>
        <v>67.999999999999986</v>
      </c>
      <c r="B14" s="6">
        <f t="shared" si="5"/>
        <v>1.9622047244094505</v>
      </c>
      <c r="C14" s="5">
        <f t="shared" si="0"/>
        <v>17.360000000000014</v>
      </c>
      <c r="D14" s="9">
        <f t="shared" si="6"/>
        <v>9.600000000000005</v>
      </c>
      <c r="E14" s="9">
        <f t="shared" si="1"/>
        <v>13.965665091863526</v>
      </c>
      <c r="F14" s="18">
        <f t="shared" si="2"/>
        <v>0.12122973170020415</v>
      </c>
      <c r="G14" s="5">
        <f t="shared" si="3"/>
        <v>101.23433490813653</v>
      </c>
    </row>
    <row r="15" spans="1:7" x14ac:dyDescent="0.25">
      <c r="A15" s="5">
        <f t="shared" si="4"/>
        <v>73.666666666666657</v>
      </c>
      <c r="B15" s="6">
        <f t="shared" si="5"/>
        <v>1.3081364829396342</v>
      </c>
      <c r="C15" s="5">
        <f t="shared" si="0"/>
        <v>11.573333333333348</v>
      </c>
      <c r="D15" s="9">
        <f t="shared" si="6"/>
        <v>8.06666666666667</v>
      </c>
      <c r="E15" s="9">
        <f t="shared" si="1"/>
        <v>10.086313677456996</v>
      </c>
      <c r="F15" s="18">
        <f t="shared" si="2"/>
        <v>0.10419745534563007</v>
      </c>
      <c r="G15" s="5">
        <f t="shared" si="3"/>
        <v>86.71368632254304</v>
      </c>
    </row>
    <row r="16" spans="1:7" x14ac:dyDescent="0.25">
      <c r="A16" s="5">
        <f t="shared" si="4"/>
        <v>79.333333333333329</v>
      </c>
      <c r="B16" s="6">
        <f t="shared" si="5"/>
        <v>0.65406824146981712</v>
      </c>
      <c r="C16" s="5">
        <f t="shared" si="0"/>
        <v>5.7866666666666742</v>
      </c>
      <c r="D16" s="9">
        <f t="shared" si="6"/>
        <v>6.533333333333335</v>
      </c>
      <c r="E16" s="9">
        <f t="shared" si="1"/>
        <v>5.4310919801691533</v>
      </c>
      <c r="F16" s="18">
        <f t="shared" si="2"/>
        <v>6.9274132400116734E-2</v>
      </c>
      <c r="G16" s="5">
        <f t="shared" si="3"/>
        <v>72.968908019830863</v>
      </c>
    </row>
    <row r="17" spans="1:7" x14ac:dyDescent="0.25">
      <c r="A17" s="7">
        <v>85</v>
      </c>
      <c r="B17" s="6">
        <f t="shared" si="5"/>
        <v>0</v>
      </c>
      <c r="C17" s="5">
        <f t="shared" si="0"/>
        <v>0</v>
      </c>
      <c r="D17" s="8">
        <v>5</v>
      </c>
      <c r="E17" s="9">
        <f t="shared" si="1"/>
        <v>0</v>
      </c>
      <c r="F17" s="18">
        <f t="shared" si="2"/>
        <v>0</v>
      </c>
      <c r="G17" s="5">
        <f t="shared" si="3"/>
        <v>60</v>
      </c>
    </row>
    <row r="18" spans="1:7" x14ac:dyDescent="0.25">
      <c r="C18" s="10"/>
      <c r="D18" s="11"/>
    </row>
    <row r="19" spans="1:7" x14ac:dyDescent="0.25">
      <c r="A19" s="12" t="s">
        <v>7</v>
      </c>
      <c r="B19" s="12" t="s">
        <v>8</v>
      </c>
      <c r="C19" s="13"/>
      <c r="D19" s="11"/>
    </row>
    <row r="20" spans="1:7" x14ac:dyDescent="0.25">
      <c r="A20" s="14" t="s">
        <v>9</v>
      </c>
      <c r="B20" s="15">
        <v>12</v>
      </c>
      <c r="C20" s="13" t="s">
        <v>10</v>
      </c>
      <c r="D20" s="11"/>
    </row>
    <row r="21" spans="1:7" x14ac:dyDescent="0.25">
      <c r="A21" s="16" t="s">
        <v>11</v>
      </c>
      <c r="B21" s="16">
        <v>12</v>
      </c>
      <c r="C21" s="13" t="s">
        <v>10</v>
      </c>
      <c r="D21" s="11"/>
    </row>
    <row r="22" spans="1:7" x14ac:dyDescent="0.25">
      <c r="A22" s="16" t="s">
        <v>12</v>
      </c>
      <c r="B22" s="16">
        <v>86</v>
      </c>
      <c r="C22" s="13" t="s">
        <v>13</v>
      </c>
      <c r="D22" s="11"/>
    </row>
    <row r="23" spans="1:7" x14ac:dyDescent="0.25">
      <c r="A23" s="16" t="s">
        <v>14</v>
      </c>
      <c r="B23" s="16">
        <v>93.78</v>
      </c>
      <c r="C23" s="13" t="s">
        <v>15</v>
      </c>
      <c r="D23" s="11"/>
    </row>
    <row r="24" spans="1:7" x14ac:dyDescent="0.25">
      <c r="A24" s="16" t="s">
        <v>16</v>
      </c>
      <c r="B24" s="16">
        <v>18.600000000000001</v>
      </c>
      <c r="C24" s="13" t="s">
        <v>17</v>
      </c>
      <c r="D24" s="11"/>
    </row>
    <row r="25" spans="1:7" x14ac:dyDescent="0.25">
      <c r="A25" s="16" t="s">
        <v>18</v>
      </c>
      <c r="B25" s="16">
        <v>1.6</v>
      </c>
      <c r="C25" s="13" t="s">
        <v>17</v>
      </c>
      <c r="D25" s="11"/>
    </row>
    <row r="26" spans="1:7" x14ac:dyDescent="0.25">
      <c r="A26" s="16"/>
      <c r="B26" s="16"/>
      <c r="C26" s="13"/>
      <c r="D26" s="11"/>
    </row>
    <row r="27" spans="1:7" x14ac:dyDescent="0.25">
      <c r="A27" s="17" t="s">
        <v>19</v>
      </c>
      <c r="B27" s="16"/>
      <c r="C27" s="13"/>
      <c r="D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Johnson</dc:creator>
  <cp:lastModifiedBy>Hans Johnson</cp:lastModifiedBy>
  <dcterms:created xsi:type="dcterms:W3CDTF">2017-09-12T21:27:22Z</dcterms:created>
  <dcterms:modified xsi:type="dcterms:W3CDTF">2017-12-08T01:06:16Z</dcterms:modified>
</cp:coreProperties>
</file>