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ejoh\Documents\GrabCAD\Sailbot\Ballast Design\"/>
    </mc:Choice>
  </mc:AlternateContent>
  <bookViews>
    <workbookView xWindow="0" yWindow="0" windowWidth="28800" windowHeight="11475"/>
  </bookViews>
  <sheets>
    <sheet name="Sheet1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B17" i="1"/>
  <c r="E17" i="1"/>
  <c r="G17" i="1"/>
  <c r="F17" i="1"/>
  <c r="C17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D16" i="1"/>
  <c r="B16" i="1"/>
  <c r="E16" i="1"/>
  <c r="G16" i="1"/>
  <c r="F16" i="1"/>
  <c r="C16" i="1"/>
  <c r="D15" i="1"/>
  <c r="B15" i="1"/>
  <c r="E15" i="1"/>
  <c r="G15" i="1"/>
  <c r="F15" i="1"/>
  <c r="C15" i="1"/>
  <c r="D14" i="1"/>
  <c r="B14" i="1"/>
  <c r="E14" i="1"/>
  <c r="G14" i="1"/>
  <c r="F14" i="1"/>
  <c r="C14" i="1"/>
  <c r="D13" i="1"/>
  <c r="B13" i="1"/>
  <c r="E13" i="1"/>
  <c r="G13" i="1"/>
  <c r="F13" i="1"/>
  <c r="C13" i="1"/>
  <c r="D12" i="1"/>
  <c r="B12" i="1"/>
  <c r="E12" i="1"/>
  <c r="G12" i="1"/>
  <c r="F12" i="1"/>
  <c r="C12" i="1"/>
  <c r="D11" i="1"/>
  <c r="B11" i="1"/>
  <c r="E11" i="1"/>
  <c r="G11" i="1"/>
  <c r="F11" i="1"/>
  <c r="C11" i="1"/>
  <c r="D10" i="1"/>
  <c r="B10" i="1"/>
  <c r="E10" i="1"/>
  <c r="G10" i="1"/>
  <c r="F10" i="1"/>
  <c r="C10" i="1"/>
  <c r="D9" i="1"/>
  <c r="B9" i="1"/>
  <c r="E9" i="1"/>
  <c r="G9" i="1"/>
  <c r="F9" i="1"/>
  <c r="C9" i="1"/>
  <c r="D8" i="1"/>
  <c r="B8" i="1"/>
  <c r="E8" i="1"/>
  <c r="G8" i="1"/>
  <c r="F8" i="1"/>
  <c r="C8" i="1"/>
  <c r="D7" i="1"/>
  <c r="B7" i="1"/>
  <c r="E7" i="1"/>
  <c r="G7" i="1"/>
  <c r="F7" i="1"/>
  <c r="C7" i="1"/>
  <c r="D6" i="1"/>
  <c r="B6" i="1"/>
  <c r="E6" i="1"/>
  <c r="G6" i="1"/>
  <c r="F6" i="1"/>
  <c r="C6" i="1"/>
  <c r="D5" i="1"/>
  <c r="B5" i="1"/>
  <c r="E5" i="1"/>
  <c r="G5" i="1"/>
  <c r="F5" i="1"/>
  <c r="C5" i="1"/>
  <c r="D4" i="1"/>
  <c r="B4" i="1"/>
  <c r="E4" i="1"/>
  <c r="G4" i="1"/>
  <c r="F4" i="1"/>
  <c r="C4" i="1"/>
  <c r="D3" i="1"/>
  <c r="B3" i="1"/>
  <c r="E3" i="1"/>
  <c r="G3" i="1"/>
  <c r="F3" i="1"/>
  <c r="C3" i="1"/>
  <c r="E2" i="1"/>
  <c r="G2" i="1"/>
  <c r="F2" i="1"/>
</calcChain>
</file>

<file path=xl/sharedStrings.xml><?xml version="1.0" encoding="utf-8"?>
<sst xmlns="http://schemas.openxmlformats.org/spreadsheetml/2006/main" count="22" uniqueCount="20">
  <si>
    <t>Speed (rpm)</t>
  </si>
  <si>
    <t>Torque (N m)</t>
  </si>
  <si>
    <t>Torque (in lbs)</t>
  </si>
  <si>
    <t>Current (A)</t>
  </si>
  <si>
    <t>Power (wt)</t>
  </si>
  <si>
    <t>Efficiency</t>
  </si>
  <si>
    <t>Heat (wt)</t>
  </si>
  <si>
    <t>Motor Type</t>
  </si>
  <si>
    <t>Denso</t>
  </si>
  <si>
    <t xml:space="preserve">Desired Volt </t>
  </si>
  <si>
    <t>V</t>
  </si>
  <si>
    <t>Ref Volt</t>
  </si>
  <si>
    <t>Ref Free Spd</t>
  </si>
  <si>
    <t>RPM</t>
  </si>
  <si>
    <t>Ref Stall Torq</t>
  </si>
  <si>
    <t>in-lbs</t>
  </si>
  <si>
    <t>Ref Stall Cur</t>
  </si>
  <si>
    <t>A</t>
  </si>
  <si>
    <t>Ref Free Cur</t>
  </si>
  <si>
    <t>Note: Free-running data tested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</si>
</sst>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1" xfId="0" applyFont="1" applyBorder="1"/>
    <xf numFmtId="2" fontId="2" fillId="0" borderId="1" xfId="0" applyNumberFormat="1" applyFont="1" applyBorder="1"/>
    <xf numFmtId="1" fontId="2" fillId="0" borderId="1" xfId="0" applyNumberFormat="1" applyFont="1" applyBorder="1"/>
    <xf numFmtId="164" fontId="2" fillId="0" borderId="1" xfId="0" applyNumberFormat="1" applyFont="1" applyBorder="1"/>
    <xf numFmtId="1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1" fontId="0" fillId="0" borderId="0" xfId="0" applyNumberFormat="1"/>
    <xf numFmtId="164" fontId="0" fillId="0" borderId="0" xfId="0" applyNumberFormat="1"/>
    <xf numFmtId="0" fontId="1" fillId="0" borderId="1" xfId="0" applyFont="1" applyBorder="1"/>
    <xf numFmtId="1" fontId="0" fillId="0" borderId="1" xfId="0" applyNumberFormat="1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right"/>
    </xf>
    <xf numFmtId="0" fontId="0" fillId="0" borderId="1" xfId="0" applyBorder="1"/>
    <xf numFmtId="0" fontId="3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tabSelected="1" workbookViewId="0">
      <selection activeCell="D18" sqref="D18"/>
    </sheetView>
  </sheetViews>
  <sheetFormatPr defaultRowHeight="15" x14ac:dyDescent="0.25"/>
  <sheetData>
    <row r="1" spans="1:7" x14ac:dyDescent="0.25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1" t="s">
        <v>5</v>
      </c>
      <c r="G1" s="3" t="s">
        <v>6</v>
      </c>
    </row>
    <row r="2" spans="1:7" x14ac:dyDescent="0.25">
      <c r="A2" s="5">
        <v>0</v>
      </c>
      <c r="B2" s="6">
        <f>C2/39.37*4.45</f>
        <v>10.003175006350014</v>
      </c>
      <c r="C2" s="7">
        <v>88.5</v>
      </c>
      <c r="D2" s="8">
        <v>28</v>
      </c>
      <c r="E2" s="9">
        <f>A2*B2*3.14/30</f>
        <v>0</v>
      </c>
      <c r="F2" s="10">
        <f>E2/($B$20*D2)</f>
        <v>0</v>
      </c>
      <c r="G2" s="5">
        <f>$B$20*D2-E2</f>
        <v>336</v>
      </c>
    </row>
    <row r="3" spans="1:7" x14ac:dyDescent="0.25">
      <c r="A3" s="5">
        <f>($A$17)/15+A2</f>
        <v>5.666666666666667</v>
      </c>
      <c r="B3" s="6">
        <f>$B$2-(A3/$A$17)*$B$2</f>
        <v>9.3362966725933472</v>
      </c>
      <c r="C3" s="5">
        <f t="shared" ref="C3:C17" si="0">B3/4.45*39.37</f>
        <v>82.600000000000009</v>
      </c>
      <c r="D3" s="9">
        <f>$D$2-(A3/$A$17)*($D$2-$D$17)</f>
        <v>26.466666666666669</v>
      </c>
      <c r="E3" s="9">
        <f t="shared" ref="E3:E17" si="1">A3*B3*3.14/30</f>
        <v>5.5374612931448102</v>
      </c>
      <c r="F3" s="10">
        <f t="shared" ref="F3:F17" si="2">E3/($B$20*D3)</f>
        <v>1.7435331527534036E-2</v>
      </c>
      <c r="G3" s="5">
        <f t="shared" ref="G3:G17" si="3">$B$20*D3-E3</f>
        <v>312.06253870685521</v>
      </c>
    </row>
    <row r="4" spans="1:7" x14ac:dyDescent="0.25">
      <c r="A4" s="5">
        <f t="shared" ref="A4:A16" si="4">$A$17/15+A3</f>
        <v>11.333333333333334</v>
      </c>
      <c r="B4" s="6">
        <f t="shared" ref="B4:B17" si="5">$B$2-(A4/$A$17)*$B$2</f>
        <v>8.6694183388366799</v>
      </c>
      <c r="C4" s="5">
        <f t="shared" si="0"/>
        <v>76.7</v>
      </c>
      <c r="D4" s="9">
        <f t="shared" ref="D4:D16" si="6">$D$2-(A4/$A$17)*($D$2-$D$17)</f>
        <v>24.933333333333334</v>
      </c>
      <c r="E4" s="9">
        <f t="shared" si="1"/>
        <v>10.283856687268932</v>
      </c>
      <c r="F4" s="10">
        <f t="shared" si="2"/>
        <v>3.4371178767610068E-2</v>
      </c>
      <c r="G4" s="5">
        <f t="shared" si="3"/>
        <v>288.91614331273104</v>
      </c>
    </row>
    <row r="5" spans="1:7" x14ac:dyDescent="0.25">
      <c r="A5" s="5">
        <f t="shared" si="4"/>
        <v>17</v>
      </c>
      <c r="B5" s="6">
        <f t="shared" si="5"/>
        <v>8.0025400050800108</v>
      </c>
      <c r="C5" s="5">
        <f t="shared" si="0"/>
        <v>70.8</v>
      </c>
      <c r="D5" s="9">
        <f t="shared" si="6"/>
        <v>23.4</v>
      </c>
      <c r="E5" s="9">
        <f t="shared" si="1"/>
        <v>14.239186182372368</v>
      </c>
      <c r="F5" s="10">
        <f t="shared" si="2"/>
        <v>5.0709352501326105E-2</v>
      </c>
      <c r="G5" s="5">
        <f t="shared" si="3"/>
        <v>266.5608138176276</v>
      </c>
    </row>
    <row r="6" spans="1:7" x14ac:dyDescent="0.25">
      <c r="A6" s="5">
        <f t="shared" si="4"/>
        <v>22.666666666666668</v>
      </c>
      <c r="B6" s="6">
        <f t="shared" si="5"/>
        <v>7.3356616713233436</v>
      </c>
      <c r="C6" s="5">
        <f t="shared" si="0"/>
        <v>64.900000000000006</v>
      </c>
      <c r="D6" s="9">
        <f t="shared" si="6"/>
        <v>21.866666666666667</v>
      </c>
      <c r="E6" s="9">
        <f t="shared" si="1"/>
        <v>17.403449778455116</v>
      </c>
      <c r="F6" s="10">
        <f t="shared" si="2"/>
        <v>6.6324122631307617E-2</v>
      </c>
      <c r="G6" s="5">
        <f t="shared" si="3"/>
        <v>244.99655022154485</v>
      </c>
    </row>
    <row r="7" spans="1:7" x14ac:dyDescent="0.25">
      <c r="A7" s="5">
        <f t="shared" si="4"/>
        <v>28.333333333333336</v>
      </c>
      <c r="B7" s="6">
        <f t="shared" si="5"/>
        <v>6.6687833375666763</v>
      </c>
      <c r="C7" s="5">
        <f t="shared" si="0"/>
        <v>59.000000000000007</v>
      </c>
      <c r="D7" s="9">
        <f t="shared" si="6"/>
        <v>20.333333333333332</v>
      </c>
      <c r="E7" s="9">
        <f t="shared" si="1"/>
        <v>19.77664747551718</v>
      </c>
      <c r="F7" s="10">
        <f t="shared" si="2"/>
        <v>8.1051833916054014E-2</v>
      </c>
      <c r="G7" s="5">
        <f t="shared" si="3"/>
        <v>224.22335252448283</v>
      </c>
    </row>
    <row r="8" spans="1:7" x14ac:dyDescent="0.25">
      <c r="A8" s="5">
        <f t="shared" si="4"/>
        <v>34</v>
      </c>
      <c r="B8" s="6">
        <f t="shared" si="5"/>
        <v>6.0019050038100081</v>
      </c>
      <c r="C8" s="5">
        <f t="shared" si="0"/>
        <v>53.1</v>
      </c>
      <c r="D8" s="9">
        <f t="shared" si="6"/>
        <v>18.799999999999997</v>
      </c>
      <c r="E8" s="9">
        <f t="shared" si="1"/>
        <v>21.358779273558547</v>
      </c>
      <c r="F8" s="10">
        <f t="shared" si="2"/>
        <v>9.4675440042369455E-2</v>
      </c>
      <c r="G8" s="5">
        <f t="shared" si="3"/>
        <v>204.24122072644141</v>
      </c>
    </row>
    <row r="9" spans="1:7" x14ac:dyDescent="0.25">
      <c r="A9" s="5">
        <f t="shared" si="4"/>
        <v>39.666666666666664</v>
      </c>
      <c r="B9" s="6">
        <f t="shared" si="5"/>
        <v>5.3350266700533417</v>
      </c>
      <c r="C9" s="5">
        <f t="shared" si="0"/>
        <v>47.20000000000001</v>
      </c>
      <c r="D9" s="9">
        <f t="shared" si="6"/>
        <v>17.266666666666666</v>
      </c>
      <c r="E9" s="9">
        <f t="shared" si="1"/>
        <v>22.149845172579241</v>
      </c>
      <c r="F9" s="10">
        <f t="shared" si="2"/>
        <v>0.10690079716495773</v>
      </c>
      <c r="G9" s="5">
        <f t="shared" si="3"/>
        <v>185.05015482742076</v>
      </c>
    </row>
    <row r="10" spans="1:7" x14ac:dyDescent="0.25">
      <c r="A10" s="5">
        <f t="shared" si="4"/>
        <v>45.333333333333329</v>
      </c>
      <c r="B10" s="6">
        <f t="shared" si="5"/>
        <v>4.6681483362966736</v>
      </c>
      <c r="C10" s="5">
        <f t="shared" si="0"/>
        <v>41.300000000000004</v>
      </c>
      <c r="D10" s="9">
        <f t="shared" si="6"/>
        <v>15.733333333333334</v>
      </c>
      <c r="E10" s="9">
        <f t="shared" si="1"/>
        <v>22.149845172579237</v>
      </c>
      <c r="F10" s="10">
        <f t="shared" si="2"/>
        <v>0.11731909519374595</v>
      </c>
      <c r="G10" s="5">
        <f t="shared" si="3"/>
        <v>166.65015482742078</v>
      </c>
    </row>
    <row r="11" spans="1:7" x14ac:dyDescent="0.25">
      <c r="A11" s="5">
        <f t="shared" si="4"/>
        <v>50.999999999999993</v>
      </c>
      <c r="B11" s="6">
        <f t="shared" si="5"/>
        <v>4.0012700025400072</v>
      </c>
      <c r="C11" s="5">
        <f t="shared" si="0"/>
        <v>35.400000000000013</v>
      </c>
      <c r="D11" s="9">
        <f t="shared" si="6"/>
        <v>14.200000000000003</v>
      </c>
      <c r="E11" s="9">
        <f t="shared" si="1"/>
        <v>21.358779273558557</v>
      </c>
      <c r="F11" s="10">
        <f t="shared" si="2"/>
        <v>0.12534494878848917</v>
      </c>
      <c r="G11" s="5">
        <f t="shared" si="3"/>
        <v>149.04122072644148</v>
      </c>
    </row>
    <row r="12" spans="1:7" x14ac:dyDescent="0.25">
      <c r="A12" s="5">
        <f t="shared" si="4"/>
        <v>56.666666666666657</v>
      </c>
      <c r="B12" s="6">
        <f t="shared" si="5"/>
        <v>3.3343916687833399</v>
      </c>
      <c r="C12" s="5">
        <f t="shared" si="0"/>
        <v>29.500000000000018</v>
      </c>
      <c r="D12" s="9">
        <f t="shared" si="6"/>
        <v>12.66666666666667</v>
      </c>
      <c r="E12" s="9">
        <f t="shared" si="1"/>
        <v>19.776647475517183</v>
      </c>
      <c r="F12" s="10">
        <f t="shared" si="2"/>
        <v>0.1301095228652446</v>
      </c>
      <c r="G12" s="5">
        <f t="shared" si="3"/>
        <v>132.22335252448283</v>
      </c>
    </row>
    <row r="13" spans="1:7" x14ac:dyDescent="0.25">
      <c r="A13" s="5">
        <f t="shared" si="4"/>
        <v>62.333333333333321</v>
      </c>
      <c r="B13" s="6">
        <f t="shared" si="5"/>
        <v>2.6675133350266718</v>
      </c>
      <c r="C13" s="5">
        <f t="shared" si="0"/>
        <v>23.600000000000012</v>
      </c>
      <c r="D13" s="9">
        <f t="shared" si="6"/>
        <v>11.133333333333336</v>
      </c>
      <c r="E13" s="9">
        <f t="shared" si="1"/>
        <v>17.403449778455123</v>
      </c>
      <c r="F13" s="10">
        <f t="shared" si="2"/>
        <v>0.13026534265310719</v>
      </c>
      <c r="G13" s="5">
        <f t="shared" si="3"/>
        <v>116.1965502215449</v>
      </c>
    </row>
    <row r="14" spans="1:7" x14ac:dyDescent="0.25">
      <c r="A14" s="5">
        <f t="shared" si="4"/>
        <v>67.999999999999986</v>
      </c>
      <c r="B14" s="6">
        <f t="shared" si="5"/>
        <v>2.0006350012700054</v>
      </c>
      <c r="C14" s="5">
        <f t="shared" si="0"/>
        <v>17.700000000000024</v>
      </c>
      <c r="D14" s="9">
        <f t="shared" si="6"/>
        <v>9.600000000000005</v>
      </c>
      <c r="E14" s="9">
        <f t="shared" si="1"/>
        <v>14.239186182372382</v>
      </c>
      <c r="F14" s="10">
        <f t="shared" si="2"/>
        <v>0.12360404672198241</v>
      </c>
      <c r="G14" s="5">
        <f t="shared" si="3"/>
        <v>100.96081381762768</v>
      </c>
    </row>
    <row r="15" spans="1:7" x14ac:dyDescent="0.25">
      <c r="A15" s="5">
        <f t="shared" si="4"/>
        <v>73.666666666666657</v>
      </c>
      <c r="B15" s="6">
        <f t="shared" si="5"/>
        <v>1.3337566675133363</v>
      </c>
      <c r="C15" s="5">
        <f t="shared" si="0"/>
        <v>11.80000000000001</v>
      </c>
      <c r="D15" s="9">
        <f t="shared" si="6"/>
        <v>8.06666666666667</v>
      </c>
      <c r="E15" s="9">
        <f t="shared" si="1"/>
        <v>10.283856687268941</v>
      </c>
      <c r="F15" s="10">
        <f t="shared" si="2"/>
        <v>0.10623818891806752</v>
      </c>
      <c r="G15" s="5">
        <f t="shared" si="3"/>
        <v>86.516143312731103</v>
      </c>
    </row>
    <row r="16" spans="1:7" x14ac:dyDescent="0.25">
      <c r="A16" s="5">
        <f t="shared" si="4"/>
        <v>79.333333333333329</v>
      </c>
      <c r="B16" s="6">
        <f t="shared" si="5"/>
        <v>0.66687833375666905</v>
      </c>
      <c r="C16" s="5">
        <f t="shared" si="0"/>
        <v>5.9000000000000128</v>
      </c>
      <c r="D16" s="9">
        <f t="shared" si="6"/>
        <v>6.533333333333335</v>
      </c>
      <c r="E16" s="9">
        <f t="shared" si="1"/>
        <v>5.5374612931448208</v>
      </c>
      <c r="F16" s="10">
        <f t="shared" si="2"/>
        <v>7.0630883841132905E-2</v>
      </c>
      <c r="G16" s="5">
        <f t="shared" si="3"/>
        <v>72.862538706855204</v>
      </c>
    </row>
    <row r="17" spans="1:7" x14ac:dyDescent="0.25">
      <c r="A17" s="7">
        <v>85</v>
      </c>
      <c r="B17" s="6">
        <f t="shared" si="5"/>
        <v>0</v>
      </c>
      <c r="C17" s="5">
        <f t="shared" si="0"/>
        <v>0</v>
      </c>
      <c r="D17" s="8">
        <v>5</v>
      </c>
      <c r="E17" s="9">
        <f t="shared" si="1"/>
        <v>0</v>
      </c>
      <c r="F17" s="10">
        <f t="shared" si="2"/>
        <v>0</v>
      </c>
      <c r="G17" s="5">
        <f t="shared" si="3"/>
        <v>60</v>
      </c>
    </row>
    <row r="18" spans="1:7" x14ac:dyDescent="0.25">
      <c r="C18" s="11"/>
      <c r="D18" s="12"/>
    </row>
    <row r="19" spans="1:7" x14ac:dyDescent="0.25">
      <c r="A19" s="13" t="s">
        <v>7</v>
      </c>
      <c r="B19" s="13" t="s">
        <v>8</v>
      </c>
      <c r="C19" s="14"/>
      <c r="D19" s="12"/>
    </row>
    <row r="20" spans="1:7" x14ac:dyDescent="0.25">
      <c r="A20" s="15" t="s">
        <v>9</v>
      </c>
      <c r="B20" s="16">
        <v>12</v>
      </c>
      <c r="C20" s="14" t="s">
        <v>10</v>
      </c>
      <c r="D20" s="12"/>
    </row>
    <row r="21" spans="1:7" x14ac:dyDescent="0.25">
      <c r="A21" s="17" t="s">
        <v>11</v>
      </c>
      <c r="B21" s="17">
        <v>12</v>
      </c>
      <c r="C21" s="14" t="s">
        <v>10</v>
      </c>
      <c r="D21" s="12"/>
    </row>
    <row r="22" spans="1:7" x14ac:dyDescent="0.25">
      <c r="A22" s="17" t="s">
        <v>12</v>
      </c>
      <c r="B22" s="17">
        <v>86</v>
      </c>
      <c r="C22" s="14" t="s">
        <v>13</v>
      </c>
      <c r="D22" s="12"/>
    </row>
    <row r="23" spans="1:7" x14ac:dyDescent="0.25">
      <c r="A23" s="17" t="s">
        <v>14</v>
      </c>
      <c r="B23" s="17">
        <v>93.78</v>
      </c>
      <c r="C23" s="14" t="s">
        <v>15</v>
      </c>
      <c r="D23" s="12"/>
    </row>
    <row r="24" spans="1:7" x14ac:dyDescent="0.25">
      <c r="A24" s="17" t="s">
        <v>16</v>
      </c>
      <c r="B24" s="17">
        <v>18.600000000000001</v>
      </c>
      <c r="C24" s="14" t="s">
        <v>17</v>
      </c>
      <c r="D24" s="12"/>
    </row>
    <row r="25" spans="1:7" x14ac:dyDescent="0.25">
      <c r="A25" s="17" t="s">
        <v>18</v>
      </c>
      <c r="B25" s="17">
        <v>1.6</v>
      </c>
      <c r="C25" s="14" t="s">
        <v>17</v>
      </c>
      <c r="D25" s="12"/>
    </row>
    <row r="26" spans="1:7" x14ac:dyDescent="0.25">
      <c r="A26" s="17"/>
      <c r="B26" s="17"/>
      <c r="C26" s="14"/>
      <c r="D26" s="12"/>
    </row>
    <row r="27" spans="1:7" x14ac:dyDescent="0.25">
      <c r="A27" s="18" t="s">
        <v>19</v>
      </c>
      <c r="B27" s="17"/>
      <c r="C27" s="14"/>
      <c r="D27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Worcester Polytechnic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 Johnson</dc:creator>
  <cp:lastModifiedBy>Hans Johnson</cp:lastModifiedBy>
  <dcterms:created xsi:type="dcterms:W3CDTF">2017-09-12T21:27:22Z</dcterms:created>
  <dcterms:modified xsi:type="dcterms:W3CDTF">2017-12-19T02:01:11Z</dcterms:modified>
</cp:coreProperties>
</file>