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2d2c7f3875196f80/Documents/"/>
    </mc:Choice>
  </mc:AlternateContent>
  <xr:revisionPtr revIDLastSave="1" documentId="8_{A388C59E-6647-48E6-94C7-3EE156A50323}" xr6:coauthVersionLast="47" xr6:coauthVersionMax="47" xr10:uidLastSave="{12C057A4-6AA6-4644-A983-FAA710BA9C7D}"/>
  <bookViews>
    <workbookView xWindow="2220" yWindow="1605" windowWidth="26190" windowHeight="13965" activeTab="2" xr2:uid="{FD22432E-374C-44DF-9DCF-94C8C7C1339A}"/>
  </bookViews>
  <sheets>
    <sheet name="jewelry_kmeans" sheetId="2" r:id="rId1"/>
    <sheet name="jewelry_kmeans_charts" sheetId="8" r:id="rId2"/>
    <sheet name="jewelry_kmeans_pivot" sheetId="5" r:id="rId3"/>
    <sheet name="Sheet3" sheetId="4" r:id="rId4"/>
  </sheets>
  <definedNames>
    <definedName name="ExternalData_1" localSheetId="0" hidden="1">jewelry_kmeans!$A$1:$H$506</definedName>
    <definedName name="Slicer_Age_Bracket">#N/A</definedName>
    <definedName name="Slicer_Income_Bracket">#N/A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A8" i="4"/>
  <c r="A7" i="4"/>
  <c r="A6" i="4"/>
  <c r="A4" i="4"/>
  <c r="A2" i="4"/>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0A595-25CC-431B-BFA3-84BA4FB400F8}" keepAlive="1" name="Query - jewelry_kmeans" description="Connection to the 'jewelry_kmeans' query in the workbook." type="5" refreshedVersion="8" background="1" saveData="1">
    <dbPr connection="Provider=Microsoft.Mashup.OleDb.1;Data Source=$Workbook$;Location=jewelry_kmeans;Extended Properties=&quot;&quot;" command="SELECT * FROM [jewelry_kmeans]"/>
  </connection>
</connections>
</file>

<file path=xl/sharedStrings.xml><?xml version="1.0" encoding="utf-8"?>
<sst xmlns="http://schemas.openxmlformats.org/spreadsheetml/2006/main" count="589" uniqueCount="31">
  <si>
    <t>Age</t>
  </si>
  <si>
    <t>Income</t>
  </si>
  <si>
    <t>SpendingScore</t>
  </si>
  <si>
    <t>Savings</t>
  </si>
  <si>
    <t>Cluster</t>
  </si>
  <si>
    <t>Cluster 0</t>
  </si>
  <si>
    <t>Cluster 3</t>
  </si>
  <si>
    <t>Cluster 2</t>
  </si>
  <si>
    <t>Cluster 4</t>
  </si>
  <si>
    <t>Cluster 1</t>
  </si>
  <si>
    <t>Cluster 5</t>
  </si>
  <si>
    <t>Age Bracket</t>
  </si>
  <si>
    <t>Income Bracket</t>
  </si>
  <si>
    <t>Percentage Saved</t>
  </si>
  <si>
    <t>Row Labels</t>
  </si>
  <si>
    <t>Middle</t>
  </si>
  <si>
    <t>Young</t>
  </si>
  <si>
    <t>Grand Total</t>
  </si>
  <si>
    <t>Column Labels</t>
  </si>
  <si>
    <t>Low</t>
  </si>
  <si>
    <t>Income SUM</t>
  </si>
  <si>
    <t>Average Income</t>
  </si>
  <si>
    <t>Q1</t>
  </si>
  <si>
    <t>Q2</t>
  </si>
  <si>
    <t>Q3</t>
  </si>
  <si>
    <t>High</t>
  </si>
  <si>
    <t>Older</t>
  </si>
  <si>
    <t>Senior</t>
  </si>
  <si>
    <t>Sum of SpendingScore</t>
  </si>
  <si>
    <t>Sum of Income</t>
  </si>
  <si>
    <t>Average of SpendingScore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</si>
</sst>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0" fontId="0" fillId="0" borderId="0" xfId="0" applyNumberFormat="1"/>
    <xf numFmtId="44" fontId="0" fillId="0" borderId="0" xfId="1" applyFont="1"/>
    <xf numFmtId="9" fontId="0" fillId="0" borderId="0" xfId="2" applyFon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cellXfs>
  <cellStyles count="3">
    <cellStyle name="Currency" xfId="1" builtinId="4"/>
    <cellStyle name="Normal" xfId="0" builtinId="0"/>
    <cellStyle name="Percent" xfId="2" builtinId="5"/>
  </cellStyles>
  <dxfs count="4">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jewelry_kmeans_charts!$B$18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jewelry_kmeans_charts!$A$19:$A$23</c:f>
              <c:strCache>
                <c:ptCount val="4"/>
                <c:pt idx="0">
                  <c:v>Young</c:v>
                </c:pt>
                <c:pt idx="1">
                  <c:v>Middle</c:v>
                </c:pt>
                <c:pt idx="2">
                  <c:v>Older</c:v>
                </c:pt>
                <c:pt idx="3">
                  <c:v>Senior</c:v>
                </c:pt>
              </c:strCache>
            </c:strRef>
          </c:cat>
          <c:val>
            <c:numRef>
              <c:f>jewelry_kmeans_charts!$B$19:$B$23</c:f>
              <c:numCache>
                <c:formatCode>General</c:formatCode>
                <c:ptCount val="4"/>
                <c:pt idx="0">
                  <c:v>4442891</c:v>
                </c:pt>
                <c:pt idx="1">
                  <c:v>15222057</c:v>
                </c:pt>
                <c:pt idx="2">
                  <c:v>5801381</c:v>
                </c:pt>
                <c:pt idx="3">
                  <c:v>12667883</c:v>
                </c:pt>
              </c:numCache>
            </c:numRef>
          </c:val>
          <c:extLst>
            <c:ext xmlns:c16="http://schemas.microsoft.com/office/drawing/2014/chart" uri="{C3380CC4-5D6E-409C-BE32-E72D297353CC}">
              <c16:uniqueId val="{00000000-BF13-4251-81A2-D5FC1CEE64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Spending by Age/Income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jewelry_kmeans_charts!$H$18:$H$19</c:f>
              <c:strCache>
                <c:ptCount val="1"/>
                <c:pt idx="0">
                  <c:v>Middle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jewelry_kmeans_charts!$H$20:$H$24</c:f>
              <c:numCache>
                <c:formatCode>General</c:formatCode>
                <c:ptCount val="4"/>
                <c:pt idx="0">
                  <c:v>0.67937357599999992</c:v>
                </c:pt>
                <c:pt idx="1">
                  <c:v>22.710300689000004</c:v>
                </c:pt>
                <c:pt idx="2">
                  <c:v>25.814661048000001</c:v>
                </c:pt>
                <c:pt idx="3">
                  <c:v>14.498686663999999</c:v>
                </c:pt>
              </c:numCache>
            </c:numRef>
          </c:val>
          <c:extLst>
            <c:ext xmlns:c16="http://schemas.microsoft.com/office/drawing/2014/chart" uri="{C3380CC4-5D6E-409C-BE32-E72D297353CC}">
              <c16:uniqueId val="{00000000-0492-4F8B-A2BE-A2E9CD85D93E}"/>
            </c:ext>
          </c:extLst>
        </c:ser>
        <c:ser>
          <c:idx val="1"/>
          <c:order val="1"/>
          <c:tx>
            <c:strRef>
              <c:f>jewelry_kmeans_charts!$I$18:$I$19</c:f>
              <c:strCache>
                <c:ptCount val="1"/>
                <c:pt idx="0">
                  <c:v>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jewelry_kmeans_charts!$I$20:$I$24</c:f>
              <c:numCache>
                <c:formatCode>General</c:formatCode>
                <c:ptCount val="4"/>
                <c:pt idx="0">
                  <c:v>28.355524031999995</c:v>
                </c:pt>
                <c:pt idx="1">
                  <c:v>32.150076083000002</c:v>
                </c:pt>
                <c:pt idx="3">
                  <c:v>1.709452481</c:v>
                </c:pt>
              </c:numCache>
            </c:numRef>
          </c:val>
          <c:extLst>
            <c:ext xmlns:c16="http://schemas.microsoft.com/office/drawing/2014/chart" uri="{C3380CC4-5D6E-409C-BE32-E72D297353CC}">
              <c16:uniqueId val="{00000001-0492-4F8B-A2BE-A2E9CD85D93E}"/>
            </c:ext>
          </c:extLst>
        </c:ser>
        <c:ser>
          <c:idx val="2"/>
          <c:order val="2"/>
          <c:tx>
            <c:strRef>
              <c:f>jewelry_kmeans_charts!$J$18:$J$19</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jewelry_kmeans_charts!$J$20:$J$24</c:f>
              <c:numCache>
                <c:formatCode>General</c:formatCode>
                <c:ptCount val="4"/>
                <c:pt idx="2">
                  <c:v>35.264456230000008</c:v>
                </c:pt>
                <c:pt idx="3">
                  <c:v>93.884247640000012</c:v>
                </c:pt>
              </c:numCache>
            </c:numRef>
          </c:val>
          <c:extLst>
            <c:ext xmlns:c16="http://schemas.microsoft.com/office/drawing/2014/chart" uri="{C3380CC4-5D6E-409C-BE32-E72D297353CC}">
              <c16:uniqueId val="{00000002-0492-4F8B-A2BE-A2E9CD85D93E}"/>
            </c:ext>
          </c:extLst>
        </c:ser>
        <c:dLbls>
          <c:showLegendKey val="0"/>
          <c:showVal val="0"/>
          <c:showCatName val="0"/>
          <c:showSerName val="0"/>
          <c:showPercent val="0"/>
          <c:showBubbleSize val="0"/>
        </c:dLbls>
        <c:gapWidth val="150"/>
        <c:shape val="box"/>
        <c:axId val="446437344"/>
        <c:axId val="446430688"/>
        <c:axId val="0"/>
      </c:bar3DChart>
      <c:catAx>
        <c:axId val="446437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0688"/>
        <c:crosses val="autoZero"/>
        <c:auto val="1"/>
        <c:lblAlgn val="ctr"/>
        <c:lblOffset val="100"/>
        <c:noMultiLvlLbl val="0"/>
      </c:catAx>
      <c:valAx>
        <c:axId val="446430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Cluster Patterns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jewelry_kmeans_charts!$N$18:$N$19</c:f>
              <c:strCache>
                <c:ptCount val="1"/>
                <c:pt idx="0">
                  <c:v>Young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jewelry_kmeans_charts!$N$20:$N$39</c:f>
              <c:numCache>
                <c:formatCode>General</c:formatCode>
                <c:ptCount val="13"/>
                <c:pt idx="0">
                  <c:v>0.33968678799999996</c:v>
                </c:pt>
                <c:pt idx="1">
                  <c:v>0.85925830399999981</c:v>
                </c:pt>
              </c:numCache>
            </c:numRef>
          </c:val>
          <c:smooth val="0"/>
          <c:extLst>
            <c:ext xmlns:c16="http://schemas.microsoft.com/office/drawing/2014/chart" uri="{C3380CC4-5D6E-409C-BE32-E72D297353CC}">
              <c16:uniqueId val="{00000000-D608-4810-8D25-E7E2BE2477C2}"/>
            </c:ext>
          </c:extLst>
        </c:ser>
        <c:ser>
          <c:idx val="1"/>
          <c:order val="1"/>
          <c:tx>
            <c:strRef>
              <c:f>jewelry_kmeans_charts!$O$18:$O$19</c:f>
              <c:strCache>
                <c:ptCount val="1"/>
                <c:pt idx="0">
                  <c:v>Middle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jewelry_kmeans_charts!$O$20:$O$39</c:f>
              <c:numCache>
                <c:formatCode>General</c:formatCode>
                <c:ptCount val="13"/>
                <c:pt idx="0">
                  <c:v>0.31191410458461538</c:v>
                </c:pt>
                <c:pt idx="1">
                  <c:v>0.49374857210526313</c:v>
                </c:pt>
                <c:pt idx="9">
                  <c:v>0.30448548637500006</c:v>
                </c:pt>
                <c:pt idx="10">
                  <c:v>0.36421886118181823</c:v>
                </c:pt>
              </c:numCache>
            </c:numRef>
          </c:val>
          <c:smooth val="0"/>
          <c:extLst>
            <c:ext xmlns:c16="http://schemas.microsoft.com/office/drawing/2014/chart" uri="{C3380CC4-5D6E-409C-BE32-E72D297353CC}">
              <c16:uniqueId val="{00000010-D608-4810-8D25-E7E2BE2477C2}"/>
            </c:ext>
          </c:extLst>
        </c:ser>
        <c:ser>
          <c:idx val="2"/>
          <c:order val="2"/>
          <c:tx>
            <c:strRef>
              <c:f>jewelry_kmeans_charts!$P$18:$P$19</c:f>
              <c:strCache>
                <c:ptCount val="1"/>
                <c:pt idx="0">
                  <c:v>Older</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jewelry_kmeans_charts!$P$20:$P$39</c:f>
              <c:numCache>
                <c:formatCode>General</c:formatCode>
                <c:ptCount val="13"/>
                <c:pt idx="0">
                  <c:v>0.77924022418181815</c:v>
                </c:pt>
                <c:pt idx="2">
                  <c:v>0.76499530336842125</c:v>
                </c:pt>
                <c:pt idx="7">
                  <c:v>0.78830691963636357</c:v>
                </c:pt>
                <c:pt idx="8">
                  <c:v>0.77432933775000001</c:v>
                </c:pt>
              </c:numCache>
            </c:numRef>
          </c:val>
          <c:smooth val="0"/>
          <c:extLst>
            <c:ext xmlns:c16="http://schemas.microsoft.com/office/drawing/2014/chart" uri="{C3380CC4-5D6E-409C-BE32-E72D297353CC}">
              <c16:uniqueId val="{00000011-D608-4810-8D25-E7E2BE2477C2}"/>
            </c:ext>
          </c:extLst>
        </c:ser>
        <c:ser>
          <c:idx val="3"/>
          <c:order val="3"/>
          <c:tx>
            <c:strRef>
              <c:f>jewelry_kmeans_charts!$Q$18:$Q$19</c:f>
              <c:strCache>
                <c:ptCount val="1"/>
                <c:pt idx="0">
                  <c:v>Senior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jewelry_kmeans_charts!$Q$20:$Q$39</c:f>
              <c:numCache>
                <c:formatCode>General</c:formatCode>
                <c:ptCount val="13"/>
                <c:pt idx="0">
                  <c:v>0.76308877178947365</c:v>
                </c:pt>
                <c:pt idx="1">
                  <c:v>7.18726643E-2</c:v>
                </c:pt>
                <c:pt idx="2">
                  <c:v>0.50117562567549656</c:v>
                </c:pt>
                <c:pt idx="3">
                  <c:v>4.1502510999999999E-2</c:v>
                </c:pt>
                <c:pt idx="4">
                  <c:v>0.34432299750000001</c:v>
                </c:pt>
                <c:pt idx="5">
                  <c:v>0.128279596</c:v>
                </c:pt>
                <c:pt idx="6">
                  <c:v>0.33451099694736841</c:v>
                </c:pt>
                <c:pt idx="11">
                  <c:v>1.9212066E-2</c:v>
                </c:pt>
                <c:pt idx="12">
                  <c:v>0.31406695922222216</c:v>
                </c:pt>
              </c:numCache>
            </c:numRef>
          </c:val>
          <c:smooth val="0"/>
          <c:extLst>
            <c:ext xmlns:c16="http://schemas.microsoft.com/office/drawing/2014/chart" uri="{C3380CC4-5D6E-409C-BE32-E72D297353CC}">
              <c16:uniqueId val="{00000012-D608-4810-8D25-E7E2BE2477C2}"/>
            </c:ext>
          </c:extLst>
        </c:ser>
        <c:dLbls>
          <c:dLblPos val="t"/>
          <c:showLegendKey val="0"/>
          <c:showVal val="0"/>
          <c:showCatName val="0"/>
          <c:showSerName val="0"/>
          <c:showPercent val="0"/>
          <c:showBubbleSize val="0"/>
        </c:dLbls>
        <c:marker val="1"/>
        <c:smooth val="0"/>
        <c:axId val="1362189775"/>
        <c:axId val="1362190607"/>
      </c:lineChart>
      <c:catAx>
        <c:axId val="1362189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Cluster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190607"/>
        <c:crosses val="autoZero"/>
        <c:auto val="1"/>
        <c:lblAlgn val="ctr"/>
        <c:lblOffset val="100"/>
        <c:noMultiLvlLbl val="0"/>
      </c:catAx>
      <c:valAx>
        <c:axId val="136219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Bracket</a:t>
                </a:r>
              </a:p>
            </c:rich>
          </c:tx>
          <c:layout>
            <c:manualLayout>
              <c:xMode val="edge"/>
              <c:yMode val="edge"/>
              <c:x val="2.8962611901000527E-2"/>
              <c:y val="0.329242869031614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1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167640</xdr:rowOff>
    </xdr:from>
    <xdr:to>
      <xdr:col>5</xdr:col>
      <xdr:colOff>1905</xdr:colOff>
      <xdr:row>16</xdr:row>
      <xdr:rowOff>74295</xdr:rowOff>
    </xdr:to>
    <xdr:graphicFrame macro="">
      <xdr:nvGraphicFramePr>
        <xdr:cNvPr id="2" name="Chart 1">
          <a:extLst>
            <a:ext uri="{FF2B5EF4-FFF2-40B4-BE49-F238E27FC236}">
              <a16:creationId xmlns:a16="http://schemas.microsoft.com/office/drawing/2014/main" id="{4DD74517-343B-D47E-0BF2-C0ED9DF6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2857</xdr:rowOff>
    </xdr:from>
    <xdr:to>
      <xdr:col>10</xdr:col>
      <xdr:colOff>788670</xdr:colOff>
      <xdr:row>17</xdr:row>
      <xdr:rowOff>27622</xdr:rowOff>
    </xdr:to>
    <xdr:graphicFrame macro="">
      <xdr:nvGraphicFramePr>
        <xdr:cNvPr id="3" name="Chart 2">
          <a:extLst>
            <a:ext uri="{FF2B5EF4-FFF2-40B4-BE49-F238E27FC236}">
              <a16:creationId xmlns:a16="http://schemas.microsoft.com/office/drawing/2014/main" id="{15498734-3825-AECE-635C-83799B10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605790</xdr:colOff>
      <xdr:row>1</xdr:row>
      <xdr:rowOff>180022</xdr:rowOff>
    </xdr:from>
    <xdr:to>
      <xdr:col>16</xdr:col>
      <xdr:colOff>457200</xdr:colOff>
      <xdr:row>17</xdr:row>
      <xdr:rowOff>20002</xdr:rowOff>
    </xdr:to>
    <xdr:graphicFrame macro="">
      <xdr:nvGraphicFramePr>
        <xdr:cNvPr id="4" name="Chart 3">
          <a:extLst>
            <a:ext uri="{FF2B5EF4-FFF2-40B4-BE49-F238E27FC236}">
              <a16:creationId xmlns:a16="http://schemas.microsoft.com/office/drawing/2014/main" id="{07B00DF1-12C5-CA20-40CF-B6B482A3F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468630</xdr:colOff>
      <xdr:row>4</xdr:row>
      <xdr:rowOff>0</xdr:rowOff>
    </xdr:from>
    <xdr:to>
      <xdr:col>10</xdr:col>
      <xdr:colOff>392430</xdr:colOff>
      <xdr:row>17</xdr:row>
      <xdr:rowOff>114300</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05ADE34E-767C-3A52-123A-F4E46876BE0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6168390" y="723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xdr:colOff>
      <xdr:row>3</xdr:row>
      <xdr:rowOff>177165</xdr:rowOff>
    </xdr:from>
    <xdr:to>
      <xdr:col>12</xdr:col>
      <xdr:colOff>895350</xdr:colOff>
      <xdr:row>17</xdr:row>
      <xdr:rowOff>100965</xdr:rowOff>
    </xdr:to>
    <mc:AlternateContent xmlns:mc="http://schemas.openxmlformats.org/markup-compatibility/2006">
      <mc:Choice xmlns:a14="http://schemas.microsoft.com/office/drawing/2010/main" Requires="a14">
        <xdr:graphicFrame macro="">
          <xdr:nvGraphicFramePr>
            <xdr:cNvPr id="9" name="Income Bracket">
              <a:extLst>
                <a:ext uri="{FF2B5EF4-FFF2-40B4-BE49-F238E27FC236}">
                  <a16:creationId xmlns:a16="http://schemas.microsoft.com/office/drawing/2014/main" id="{4ABD960F-73E9-A663-FB2C-BA5AADC33BBF}"/>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dr:sp macro="" textlink="">
          <xdr:nvSpPr>
            <xdr:cNvPr id="0" name=""/>
            <xdr:cNvSpPr>
              <a:spLocks noTextEdit="1"/>
            </xdr:cNvSpPr>
          </xdr:nvSpPr>
          <xdr:spPr>
            <a:xfrm>
              <a:off x="8568690" y="71628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Champion" refreshedDate="44838.878698263892" createdVersion="8" refreshedVersion="8" minRefreshableVersion="3" recordCount="505" xr:uid="{5A94E147-814F-4EA4-B22D-28AD921F4F5B}">
  <cacheSource type="worksheet">
    <worksheetSource name="jewelry_kmeans"/>
  </cacheSource>
  <cacheFields count="8">
    <cacheField name="Age" numFmtId="0">
      <sharedItems containsSemiMixedTypes="0" containsString="0" containsNumber="1" containsInteger="1" minValue="17" maxValue="97" count="61">
        <n v="59"/>
        <n v="62"/>
        <n v="29"/>
        <n v="54"/>
        <n v="83"/>
        <n v="84"/>
        <n v="85"/>
        <n v="36"/>
        <n v="30"/>
        <n v="61"/>
        <n v="92"/>
        <n v="55"/>
        <n v="82"/>
        <n v="53"/>
        <n v="89"/>
        <n v="17"/>
        <n v="90"/>
        <n v="56"/>
        <n v="33"/>
        <n v="39"/>
        <n v="60"/>
        <n v="20"/>
        <n v="57"/>
        <n v="18"/>
        <n v="25"/>
        <n v="27"/>
        <n v="64"/>
        <n v="28"/>
        <n v="23"/>
        <n v="35"/>
        <n v="34"/>
        <n v="63"/>
        <n v="24"/>
        <n v="94"/>
        <n v="66"/>
        <n v="37"/>
        <n v="32"/>
        <n v="38"/>
        <n v="22"/>
        <n v="65"/>
        <n v="26"/>
        <n v="86"/>
        <n v="93"/>
        <n v="95"/>
        <n v="67"/>
        <n v="68"/>
        <n v="81"/>
        <n v="43"/>
        <n v="40"/>
        <n v="42"/>
        <n v="77"/>
        <n v="21"/>
        <n v="79"/>
        <n v="44"/>
        <n v="51"/>
        <n v="97"/>
        <n v="58"/>
        <n v="87"/>
        <n v="31"/>
        <n v="88"/>
        <n v="91"/>
      </sharedItems>
    </cacheField>
    <cacheField name="Age Bracket" numFmtId="0">
      <sharedItems count="4">
        <s v="Older"/>
        <s v="Senior"/>
        <s v="Middle"/>
        <s v="Young"/>
      </sharedItems>
    </cacheField>
    <cacheField name="Income" numFmtId="44">
      <sharedItems containsSemiMixedTypes="0" containsString="0" containsNumber="1" containsInteger="1" minValue="12000" maxValue="142000"/>
    </cacheField>
    <cacheField name="Income Bracket" numFmtId="44">
      <sharedItems count="4">
        <s v="Middle"/>
        <s v="Low"/>
        <s v="High"/>
        <b v="0" u="1"/>
      </sharedItems>
    </cacheField>
    <cacheField name="SpendingScore" numFmtId="9">
      <sharedItems containsSemiMixedTypes="0" containsString="0" containsNumber="1" minValue="0" maxValue="1"/>
    </cacheField>
    <cacheField name="Savings" numFmtId="44">
      <sharedItems containsSemiMixedTypes="0" containsString="0" containsNumber="1" minValue="0" maxValue="20000"/>
    </cacheField>
    <cacheField name="Percentage Saved" numFmtId="9">
      <sharedItems containsSemiMixedTypes="0" containsString="0" containsNumber="1" minValue="0" maxValue="1.3677488370161157"/>
    </cacheField>
    <cacheField name="Cluster" numFmtId="0">
      <sharedItems count="6">
        <s v="Cluster 0"/>
        <s v="Cluster 3"/>
        <s v="Cluster 2"/>
        <s v="Cluster 4"/>
        <s v="Cluster 1"/>
        <s v="Cluster 5"/>
      </sharedItems>
    </cacheField>
  </cacheFields>
  <extLst>
    <ext xmlns:x14="http://schemas.microsoft.com/office/spreadsheetml/2009/9/main" uri="{725AE2AE-9491-48be-B2B4-4EB974FC3084}">
      <x14:pivotCacheDefinition pivotCacheId="20350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x v="0"/>
    <n v="81799"/>
    <x v="0"/>
    <n v="0.79108204699999995"/>
    <n v="5417.6614259999997"/>
    <n v="6.62313894546388E-2"/>
    <x v="0"/>
  </r>
  <r>
    <x v="1"/>
    <x v="1"/>
    <n v="74751"/>
    <x v="1"/>
    <n v="0.702656952"/>
    <n v="9258.9929649999995"/>
    <n v="0.12386446957231341"/>
    <x v="0"/>
  </r>
  <r>
    <x v="0"/>
    <x v="0"/>
    <n v="74373"/>
    <x v="1"/>
    <n v="0.76567956199999998"/>
    <n v="7346.3345040000004"/>
    <n v="9.8776901617522492E-2"/>
    <x v="0"/>
  </r>
  <r>
    <x v="2"/>
    <x v="2"/>
    <n v="131578"/>
    <x v="2"/>
    <n v="0.84703410300000004"/>
    <n v="3535.5143520000001"/>
    <n v="2.6870102539938288E-2"/>
    <x v="0"/>
  </r>
  <r>
    <x v="3"/>
    <x v="0"/>
    <n v="76500"/>
    <x v="0"/>
    <n v="0.78519784999999997"/>
    <n v="6878.8842489999997"/>
    <n v="8.9920055542483654E-2"/>
    <x v="0"/>
  </r>
  <r>
    <x v="4"/>
    <x v="1"/>
    <n v="34384"/>
    <x v="1"/>
    <n v="0.32471868199999998"/>
    <n v="14783.37909"/>
    <n v="0.42994936860167521"/>
    <x v="0"/>
  </r>
  <r>
    <x v="5"/>
    <x v="1"/>
    <n v="27693"/>
    <x v="1"/>
    <n v="0.36706297300000001"/>
    <n v="17879.55891"/>
    <n v="0.64563459755172792"/>
    <x v="0"/>
  </r>
  <r>
    <x v="6"/>
    <x v="1"/>
    <n v="111389"/>
    <x v="2"/>
    <n v="3.6795361999999998E-2"/>
    <n v="16009.23776"/>
    <n v="0.14372368689906545"/>
    <x v="0"/>
  </r>
  <r>
    <x v="7"/>
    <x v="2"/>
    <n v="99780"/>
    <x v="0"/>
    <n v="0.26543260699999999"/>
    <n v="16398.401330000001"/>
    <n v="0.16434557356183604"/>
    <x v="0"/>
  </r>
  <r>
    <x v="8"/>
    <x v="2"/>
    <n v="99949"/>
    <x v="0"/>
    <n v="0.34467922400000001"/>
    <n v="13621.639730000001"/>
    <n v="0.13628590311058641"/>
    <x v="0"/>
  </r>
  <r>
    <x v="9"/>
    <x v="1"/>
    <n v="71933"/>
    <x v="1"/>
    <n v="0.84410679700000002"/>
    <n v="8022.208541"/>
    <n v="0.11152334173466977"/>
    <x v="0"/>
  </r>
  <r>
    <x v="10"/>
    <x v="1"/>
    <n v="122879"/>
    <x v="2"/>
    <n v="6.0724035000000003E-2"/>
    <n v="13709.670270000001"/>
    <n v="0.11157049023836457"/>
    <x v="0"/>
  </r>
  <r>
    <x v="11"/>
    <x v="0"/>
    <n v="71621"/>
    <x v="1"/>
    <n v="0.75334268400000004"/>
    <n v="7780.5899140000001"/>
    <n v="0.10863559450440513"/>
    <x v="0"/>
  </r>
  <r>
    <x v="12"/>
    <x v="1"/>
    <n v="33636"/>
    <x v="1"/>
    <n v="0.37178297900000001"/>
    <n v="17866.833600000002"/>
    <n v="0.53118187656082771"/>
    <x v="0"/>
  </r>
  <r>
    <x v="8"/>
    <x v="2"/>
    <n v="101073"/>
    <x v="0"/>
    <n v="0.31438712000000002"/>
    <n v="14324.555979999999"/>
    <n v="0.14172485213657454"/>
    <x v="0"/>
  </r>
  <r>
    <x v="5"/>
    <x v="1"/>
    <n v="122696"/>
    <x v="2"/>
    <n v="8.2186832000000001E-2"/>
    <n v="13809.73409"/>
    <n v="0.11255243928082415"/>
    <x v="0"/>
  </r>
  <r>
    <x v="13"/>
    <x v="0"/>
    <n v="76667"/>
    <x v="0"/>
    <n v="0.76005765000000003"/>
    <n v="5168.2254750000002"/>
    <n v="6.7411343537636795E-2"/>
    <x v="0"/>
  </r>
  <r>
    <x v="14"/>
    <x v="1"/>
    <n v="119697"/>
    <x v="2"/>
    <n v="9.1679202000000001E-2"/>
    <n v="16215.399079999999"/>
    <n v="0.13547038839737002"/>
    <x v="0"/>
  </r>
  <r>
    <x v="8"/>
    <x v="2"/>
    <n v="122788"/>
    <x v="2"/>
    <n v="0.87287240600000005"/>
    <n v="5706.1495729999997"/>
    <n v="4.6471557261295891E-2"/>
    <x v="0"/>
  </r>
  <r>
    <x v="15"/>
    <x v="3"/>
    <n v="134966"/>
    <x v="2"/>
    <n v="0.90724217500000004"/>
    <n v="4128.0447960000001"/>
    <n v="3.058581269356727E-2"/>
    <x v="0"/>
  </r>
  <r>
    <x v="11"/>
    <x v="0"/>
    <n v="78761"/>
    <x v="0"/>
    <n v="0.827174199"/>
    <n v="8376.7494779999997"/>
    <n v="0.10635656578763601"/>
    <x v="0"/>
  </r>
  <r>
    <x v="16"/>
    <x v="1"/>
    <n v="37503"/>
    <x v="1"/>
    <n v="0.357788314"/>
    <n v="17258.574970000001"/>
    <n v="0.46019185051862521"/>
    <x v="0"/>
  </r>
  <r>
    <x v="9"/>
    <x v="1"/>
    <n v="76955"/>
    <x v="0"/>
    <n v="0.77711756499999995"/>
    <n v="7467.0367020000003"/>
    <n v="9.7031209174192709E-2"/>
    <x v="0"/>
  </r>
  <r>
    <x v="0"/>
    <x v="0"/>
    <n v="65700"/>
    <x v="1"/>
    <n v="0.81147117400000002"/>
    <n v="6932.487932"/>
    <n v="0.1055173201217656"/>
    <x v="0"/>
  </r>
  <r>
    <x v="0"/>
    <x v="0"/>
    <n v="69738"/>
    <x v="1"/>
    <n v="0.74211212199999999"/>
    <n v="7151.650866"/>
    <n v="0.10255027196076744"/>
    <x v="0"/>
  </r>
  <r>
    <x v="17"/>
    <x v="0"/>
    <n v="63866"/>
    <x v="1"/>
    <n v="0.76188795799999998"/>
    <n v="7762.2550670000001"/>
    <n v="0.12153970918798734"/>
    <x v="0"/>
  </r>
  <r>
    <x v="18"/>
    <x v="2"/>
    <n v="101058"/>
    <x v="0"/>
    <n v="0.31508154999999999"/>
    <n v="14911.868399999999"/>
    <n v="0.14755752538146411"/>
    <x v="0"/>
  </r>
  <r>
    <x v="9"/>
    <x v="1"/>
    <n v="74117"/>
    <x v="1"/>
    <n v="0.77021406000000003"/>
    <n v="5103.60923"/>
    <n v="6.8858820918277858E-2"/>
    <x v="0"/>
  </r>
  <r>
    <x v="5"/>
    <x v="1"/>
    <n v="20704"/>
    <x v="1"/>
    <n v="0.37949631499999997"/>
    <n v="16816.911899999999"/>
    <n v="0.81225424555641423"/>
    <x v="0"/>
  </r>
  <r>
    <x v="9"/>
    <x v="1"/>
    <n v="63846"/>
    <x v="1"/>
    <n v="0.82786224100000005"/>
    <n v="7283.5047729999997"/>
    <n v="0.11407926531027784"/>
    <x v="0"/>
  </r>
  <r>
    <x v="19"/>
    <x v="2"/>
    <n v="100540"/>
    <x v="0"/>
    <n v="0.384922983"/>
    <n v="16741.013889999998"/>
    <n v="0.16651097961010541"/>
    <x v="0"/>
  </r>
  <r>
    <x v="20"/>
    <x v="1"/>
    <n v="70012"/>
    <x v="1"/>
    <n v="0.79446105099999997"/>
    <n v="7263.242448"/>
    <n v="0.10374282191624293"/>
    <x v="0"/>
  </r>
  <r>
    <x v="21"/>
    <x v="3"/>
    <n v="129142"/>
    <x v="2"/>
    <n v="0.88705199400000001"/>
    <n v="5603.1210279999996"/>
    <n v="4.3387287079339018E-2"/>
    <x v="0"/>
  </r>
  <r>
    <x v="22"/>
    <x v="0"/>
    <n v="75332"/>
    <x v="0"/>
    <n v="0.72150243800000002"/>
    <n v="6845.0568219999996"/>
    <n v="9.0865194366271967E-2"/>
    <x v="0"/>
  </r>
  <r>
    <x v="9"/>
    <x v="1"/>
    <n v="73245"/>
    <x v="1"/>
    <n v="0.81116037299999999"/>
    <n v="7413.7844869999999"/>
    <n v="0.10121898405351901"/>
    <x v="0"/>
  </r>
  <r>
    <x v="23"/>
    <x v="3"/>
    <n v="130813"/>
    <x v="2"/>
    <n v="0.890891247"/>
    <n v="5256.4345599999997"/>
    <n v="4.0182814857850517E-2"/>
    <x v="0"/>
  </r>
  <r>
    <x v="4"/>
    <x v="1"/>
    <n v="119429"/>
    <x v="2"/>
    <n v="4.2154800999999999E-2"/>
    <n v="15607.561540000001"/>
    <n v="0.13068485493473109"/>
    <x v="0"/>
  </r>
  <r>
    <x v="24"/>
    <x v="3"/>
    <n v="138021"/>
    <x v="2"/>
    <n v="0.94401717600000001"/>
    <n v="3005.5774820000001"/>
    <n v="2.1776233196397651E-2"/>
    <x v="0"/>
  </r>
  <r>
    <x v="11"/>
    <x v="0"/>
    <n v="74356"/>
    <x v="1"/>
    <n v="0.79982697000000003"/>
    <n v="6484.6307379999998"/>
    <n v="8.7210591451933939E-2"/>
    <x v="0"/>
  </r>
  <r>
    <x v="5"/>
    <x v="1"/>
    <n v="18244"/>
    <x v="1"/>
    <n v="0.29266337399999998"/>
    <n v="17815.348409999999"/>
    <n v="0.97650451710151276"/>
    <x v="0"/>
  </r>
  <r>
    <x v="7"/>
    <x v="2"/>
    <n v="98137"/>
    <x v="0"/>
    <n v="0.29740129300000001"/>
    <n v="15978.332839999999"/>
    <n v="0.1628166016894749"/>
    <x v="0"/>
  </r>
  <r>
    <x v="25"/>
    <x v="2"/>
    <n v="121468"/>
    <x v="2"/>
    <n v="0.92064898799999995"/>
    <n v="5011.1120620000002"/>
    <n v="4.1254586080284518E-2"/>
    <x v="0"/>
  </r>
  <r>
    <x v="13"/>
    <x v="0"/>
    <n v="62117"/>
    <x v="1"/>
    <n v="0.73313884799999995"/>
    <n v="7500.4524140000003"/>
    <n v="0.12074717732665777"/>
    <x v="0"/>
  </r>
  <r>
    <x v="24"/>
    <x v="3"/>
    <n v="101503"/>
    <x v="0"/>
    <n v="0.288468856"/>
    <n v="15026.26215"/>
    <n v="0.14803761612957253"/>
    <x v="0"/>
  </r>
  <r>
    <x v="4"/>
    <x v="1"/>
    <n v="28727"/>
    <x v="1"/>
    <n v="0.30826304199999999"/>
    <n v="18205.33626"/>
    <n v="0.63373607616528005"/>
    <x v="0"/>
  </r>
  <r>
    <x v="16"/>
    <x v="1"/>
    <n v="33188"/>
    <x v="1"/>
    <n v="0.24881006899999999"/>
    <n v="15866.91394"/>
    <n v="0.47809189887911296"/>
    <x v="0"/>
  </r>
  <r>
    <x v="4"/>
    <x v="1"/>
    <n v="33170"/>
    <x v="1"/>
    <n v="0.24107774400000001"/>
    <n v="16620.010470000001"/>
    <n v="0.50105548598130845"/>
    <x v="0"/>
  </r>
  <r>
    <x v="4"/>
    <x v="1"/>
    <n v="23206"/>
    <x v="1"/>
    <n v="0.32124036299999997"/>
    <n v="16870.671999999999"/>
    <n v="0.72699612169266559"/>
    <x v="0"/>
  </r>
  <r>
    <x v="4"/>
    <x v="1"/>
    <n v="30721"/>
    <x v="1"/>
    <n v="0.33114180799999998"/>
    <n v="17705.992389999999"/>
    <n v="0.57634817844471209"/>
    <x v="0"/>
  </r>
  <r>
    <x v="9"/>
    <x v="1"/>
    <n v="69001"/>
    <x v="1"/>
    <n v="0.82166877500000002"/>
    <n v="5074.121212"/>
    <n v="7.3536922827205406E-2"/>
    <x v="0"/>
  </r>
  <r>
    <x v="26"/>
    <x v="1"/>
    <n v="60493"/>
    <x v="1"/>
    <n v="0.768056348"/>
    <n v="7708.1126089999998"/>
    <n v="0.12742156297422841"/>
    <x v="0"/>
  </r>
  <r>
    <x v="1"/>
    <x v="1"/>
    <n v="69741"/>
    <x v="1"/>
    <n v="0.84621960200000002"/>
    <n v="5781.6580469999999"/>
    <n v="8.2901851808835553E-2"/>
    <x v="0"/>
  </r>
  <r>
    <x v="27"/>
    <x v="2"/>
    <n v="123153"/>
    <x v="2"/>
    <n v="0.98424078599999998"/>
    <n v="3697.513645"/>
    <n v="3.002373994137374E-2"/>
    <x v="0"/>
  </r>
  <r>
    <x v="28"/>
    <x v="3"/>
    <n v="126500"/>
    <x v="2"/>
    <n v="0.86503285900000004"/>
    <n v="3270.1504340000001"/>
    <n v="2.5850991573122532E-2"/>
    <x v="0"/>
  </r>
  <r>
    <x v="11"/>
    <x v="0"/>
    <n v="71056"/>
    <x v="1"/>
    <n v="0.75658971200000003"/>
    <n v="7464.1632570000002"/>
    <n v="0.10504620661168657"/>
    <x v="0"/>
  </r>
  <r>
    <x v="4"/>
    <x v="1"/>
    <n v="34529"/>
    <x v="1"/>
    <n v="0.317207511"/>
    <n v="16517.208750000002"/>
    <n v="0.47835757624026187"/>
    <x v="0"/>
  </r>
  <r>
    <x v="8"/>
    <x v="2"/>
    <n v="107302"/>
    <x v="2"/>
    <n v="0.23967717799999999"/>
    <n v="13993.24402"/>
    <n v="0.13040990866899033"/>
    <x v="0"/>
  </r>
  <r>
    <x v="22"/>
    <x v="0"/>
    <n v="79470"/>
    <x v="0"/>
    <n v="0.77343529600000005"/>
    <n v="6773.0490900000004"/>
    <n v="8.5227747451868632E-2"/>
    <x v="0"/>
  </r>
  <r>
    <x v="18"/>
    <x v="2"/>
    <n v="98033"/>
    <x v="0"/>
    <n v="0.30951111599999998"/>
    <n v="15774.69061"/>
    <n v="0.16091204604571929"/>
    <x v="0"/>
  </r>
  <r>
    <x v="0"/>
    <x v="0"/>
    <n v="72588"/>
    <x v="1"/>
    <n v="0.80171569799999998"/>
    <n v="6300.8437569999996"/>
    <n v="8.6802829076431359E-2"/>
    <x v="0"/>
  </r>
  <r>
    <x v="2"/>
    <x v="2"/>
    <n v="122264"/>
    <x v="2"/>
    <n v="0.89857884399999999"/>
    <n v="2494.556274"/>
    <n v="2.0403031750965125E-2"/>
    <x v="0"/>
  </r>
  <r>
    <x v="0"/>
    <x v="0"/>
    <n v="74576"/>
    <x v="1"/>
    <n v="0.78129612400000004"/>
    <n v="10547.775369999999"/>
    <n v="0.14143659313988413"/>
    <x v="0"/>
  </r>
  <r>
    <x v="5"/>
    <x v="1"/>
    <n v="114406"/>
    <x v="2"/>
    <n v="0.123838375"/>
    <n v="16840.57058"/>
    <n v="0.14720006450710627"/>
    <x v="0"/>
  </r>
  <r>
    <x v="26"/>
    <x v="1"/>
    <n v="88361"/>
    <x v="0"/>
    <n v="0.77455622599999996"/>
    <n v="7240.7596869999998"/>
    <n v="8.1945198526499244E-2"/>
    <x v="0"/>
  </r>
  <r>
    <x v="29"/>
    <x v="2"/>
    <n v="104678"/>
    <x v="0"/>
    <n v="0.327992858"/>
    <n v="15422.0558"/>
    <n v="0.14732852939490629"/>
    <x v="0"/>
  </r>
  <r>
    <x v="30"/>
    <x v="2"/>
    <n v="104284"/>
    <x v="0"/>
    <n v="0.344545412"/>
    <n v="13541.80177"/>
    <n v="0.12985502828813625"/>
    <x v="0"/>
  </r>
  <r>
    <x v="17"/>
    <x v="0"/>
    <n v="86484"/>
    <x v="0"/>
    <n v="0.73212336899999997"/>
    <n v="8777.4961770000009"/>
    <n v="0.10149271746218955"/>
    <x v="0"/>
  </r>
  <r>
    <x v="31"/>
    <x v="1"/>
    <n v="85761"/>
    <x v="0"/>
    <n v="0.800597911"/>
    <n v="7175.0902189999997"/>
    <n v="8.3663789123261154E-2"/>
    <x v="0"/>
  </r>
  <r>
    <x v="20"/>
    <x v="1"/>
    <n v="79969"/>
    <x v="0"/>
    <n v="0.81210491299999998"/>
    <n v="4879.3348729999998"/>
    <n v="6.1015329352624138E-2"/>
    <x v="0"/>
  </r>
  <r>
    <x v="32"/>
    <x v="3"/>
    <n v="136644"/>
    <x v="2"/>
    <n v="0.87169768400000003"/>
    <n v="1617.2257"/>
    <n v="1.183532171189368E-2"/>
    <x v="0"/>
  </r>
  <r>
    <x v="33"/>
    <x v="1"/>
    <n v="28352"/>
    <x v="1"/>
    <n v="0.37687573499999999"/>
    <n v="16798.886109999999"/>
    <n v="0.5925115021867946"/>
    <x v="0"/>
  </r>
  <r>
    <x v="24"/>
    <x v="3"/>
    <n v="130934"/>
    <x v="2"/>
    <n v="0.91376601899999998"/>
    <n v="3942.389134"/>
    <n v="3.010974333633739E-2"/>
    <x v="0"/>
  </r>
  <r>
    <x v="7"/>
    <x v="2"/>
    <n v="101811"/>
    <x v="0"/>
    <n v="0.34066679500000002"/>
    <n v="15048.89961"/>
    <n v="0.14781211863158206"/>
    <x v="0"/>
  </r>
  <r>
    <x v="1"/>
    <x v="1"/>
    <n v="73480"/>
    <x v="1"/>
    <n v="0.73919497999999995"/>
    <n v="6277.6751510000004"/>
    <n v="8.5433793562874255E-2"/>
    <x v="0"/>
  </r>
  <r>
    <x v="34"/>
    <x v="1"/>
    <n v="72571"/>
    <x v="1"/>
    <n v="0.81154833699999995"/>
    <n v="6509.4115060000004"/>
    <n v="8.9697144947706392E-2"/>
    <x v="0"/>
  </r>
  <r>
    <x v="35"/>
    <x v="2"/>
    <n v="110595"/>
    <x v="2"/>
    <n v="0.286648505"/>
    <n v="15235.445460000001"/>
    <n v="0.13775889922690901"/>
    <x v="0"/>
  </r>
  <r>
    <x v="25"/>
    <x v="2"/>
    <n v="106758"/>
    <x v="0"/>
    <n v="0.26629470900000002"/>
    <n v="14942.560719999999"/>
    <n v="0.1399666602971206"/>
    <x v="0"/>
  </r>
  <r>
    <x v="32"/>
    <x v="3"/>
    <n v="130974"/>
    <x v="2"/>
    <n v="0.911838602"/>
    <n v="4420.0727100000004"/>
    <n v="3.3747711072426592E-2"/>
    <x v="0"/>
  </r>
  <r>
    <x v="28"/>
    <x v="3"/>
    <n v="120226"/>
    <x v="2"/>
    <n v="0.88191296600000002"/>
    <n v="4698.2947109999996"/>
    <n v="3.9078857410210763E-2"/>
    <x v="0"/>
  </r>
  <r>
    <x v="30"/>
    <x v="2"/>
    <n v="98752"/>
    <x v="0"/>
    <n v="0.37203371000000002"/>
    <n v="14975.384239999999"/>
    <n v="0.15164638933895008"/>
    <x v="0"/>
  </r>
  <r>
    <x v="14"/>
    <x v="1"/>
    <n v="24520"/>
    <x v="1"/>
    <n v="0.44383270699999999"/>
    <n v="13556.935880000001"/>
    <n v="0.55289298042414359"/>
    <x v="0"/>
  </r>
  <r>
    <x v="36"/>
    <x v="2"/>
    <n v="110439"/>
    <x v="2"/>
    <n v="0.30699015800000001"/>
    <n v="13873.50757"/>
    <n v="0.12562145229493205"/>
    <x v="0"/>
  </r>
  <r>
    <x v="37"/>
    <x v="2"/>
    <n v="115146"/>
    <x v="2"/>
    <n v="0.31449007299999998"/>
    <n v="14798.86815"/>
    <n v="0.12852264212391226"/>
    <x v="0"/>
  </r>
  <r>
    <x v="22"/>
    <x v="0"/>
    <n v="76594"/>
    <x v="0"/>
    <n v="0.79065785499999996"/>
    <n v="6584.654681"/>
    <n v="8.5968283168394388E-2"/>
    <x v="0"/>
  </r>
  <r>
    <x v="16"/>
    <x v="1"/>
    <n v="33259"/>
    <x v="1"/>
    <n v="0.37757105800000001"/>
    <n v="15315.0285"/>
    <n v="0.46047772031630535"/>
    <x v="0"/>
  </r>
  <r>
    <x v="18"/>
    <x v="2"/>
    <n v="99637"/>
    <x v="0"/>
    <n v="0.22821707699999999"/>
    <n v="15139.40314"/>
    <n v="0.15194559390587833"/>
    <x v="0"/>
  </r>
  <r>
    <x v="34"/>
    <x v="1"/>
    <n v="64866"/>
    <x v="1"/>
    <n v="0.76659418899999998"/>
    <n v="5037.8991390000001"/>
    <n v="7.7666252566830088E-2"/>
    <x v="0"/>
  </r>
  <r>
    <x v="29"/>
    <x v="2"/>
    <n v="102308"/>
    <x v="0"/>
    <n v="0.27513721800000002"/>
    <n v="14874.557989999999"/>
    <n v="0.14538997918051375"/>
    <x v="0"/>
  </r>
  <r>
    <x v="29"/>
    <x v="2"/>
    <n v="101691"/>
    <x v="0"/>
    <n v="0.349111018"/>
    <n v="14152.671689999999"/>
    <n v="0.13917329645691359"/>
    <x v="0"/>
  </r>
  <r>
    <x v="31"/>
    <x v="1"/>
    <n v="72815"/>
    <x v="1"/>
    <n v="0.82003597399999995"/>
    <n v="5504.3855439999998"/>
    <n v="7.5594115827782735E-2"/>
    <x v="0"/>
  </r>
  <r>
    <x v="8"/>
    <x v="2"/>
    <n v="108928"/>
    <x v="2"/>
    <n v="0.30386361499999998"/>
    <n v="14339.65292"/>
    <n v="0.13164340591950646"/>
    <x v="0"/>
  </r>
  <r>
    <x v="38"/>
    <x v="3"/>
    <n v="120525"/>
    <x v="2"/>
    <n v="1"/>
    <n v="5495.1657320000004"/>
    <n v="4.5593575872225685E-2"/>
    <x v="0"/>
  </r>
  <r>
    <x v="5"/>
    <x v="1"/>
    <n v="29492"/>
    <x v="1"/>
    <n v="0.33360314000000002"/>
    <n v="17954.09506"/>
    <n v="0.6087784843347348"/>
    <x v="0"/>
  </r>
  <r>
    <x v="27"/>
    <x v="2"/>
    <n v="97965"/>
    <x v="0"/>
    <n v="0.31349156099999997"/>
    <n v="14981.4022"/>
    <n v="0.15292606747307713"/>
    <x v="0"/>
  </r>
  <r>
    <x v="5"/>
    <x v="1"/>
    <n v="42018"/>
    <x v="1"/>
    <n v="0.29799360200000002"/>
    <n v="16148.37045"/>
    <n v="0.38432030201342282"/>
    <x v="0"/>
  </r>
  <r>
    <x v="29"/>
    <x v="2"/>
    <n v="107131"/>
    <x v="2"/>
    <n v="0.242473155"/>
    <n v="16200.013010000001"/>
    <n v="0.15121685609207419"/>
    <x v="0"/>
  </r>
  <r>
    <x v="12"/>
    <x v="1"/>
    <n v="121642"/>
    <x v="2"/>
    <n v="5.4653189999999997E-2"/>
    <n v="14177.51332"/>
    <n v="0.11655113628516467"/>
    <x v="0"/>
  </r>
  <r>
    <x v="26"/>
    <x v="1"/>
    <n v="71692"/>
    <x v="1"/>
    <n v="0.84265214499999996"/>
    <n v="7002.9765539999999"/>
    <n v="9.7681422669196008E-2"/>
    <x v="0"/>
  </r>
  <r>
    <x v="1"/>
    <x v="1"/>
    <n v="63596"/>
    <x v="1"/>
    <n v="0.74532719400000003"/>
    <n v="6142.2016190000004"/>
    <n v="9.6581571466758928E-2"/>
    <x v="0"/>
  </r>
  <r>
    <x v="1"/>
    <x v="1"/>
    <n v="62650"/>
    <x v="1"/>
    <n v="0.76657236500000003"/>
    <n v="7533.6736090000004"/>
    <n v="0.12025017731843576"/>
    <x v="0"/>
  </r>
  <r>
    <x v="30"/>
    <x v="2"/>
    <n v="107255"/>
    <x v="2"/>
    <n v="0.32834302900000001"/>
    <n v="15130.595230000001"/>
    <n v="0.1410712342548133"/>
    <x v="0"/>
  </r>
  <r>
    <x v="20"/>
    <x v="1"/>
    <n v="71436"/>
    <x v="1"/>
    <n v="0.83205909899999997"/>
    <n v="8557.8601259999996"/>
    <n v="0.11979758281538719"/>
    <x v="0"/>
  </r>
  <r>
    <x v="36"/>
    <x v="2"/>
    <n v="102035"/>
    <x v="0"/>
    <n v="0.262070356"/>
    <n v="14209.9328"/>
    <n v="0.13926527956093498"/>
    <x v="0"/>
  </r>
  <r>
    <x v="39"/>
    <x v="1"/>
    <n v="65736"/>
    <x v="1"/>
    <n v="0.77856876600000002"/>
    <n v="6387.2196940000003"/>
    <n v="9.7164714829013024E-2"/>
    <x v="0"/>
  </r>
  <r>
    <x v="32"/>
    <x v="3"/>
    <n v="127352"/>
    <x v="2"/>
    <n v="0.90545215899999998"/>
    <n v="2961.7168740000002"/>
    <n v="2.3256147323952512E-2"/>
    <x v="0"/>
  </r>
  <r>
    <x v="12"/>
    <x v="1"/>
    <n v="126257"/>
    <x v="2"/>
    <n v="7.8096193999999994E-2"/>
    <n v="15816.101919999999"/>
    <n v="0.12526910919790585"/>
    <x v="0"/>
  </r>
  <r>
    <x v="40"/>
    <x v="2"/>
    <n v="126617"/>
    <x v="2"/>
    <n v="0.87705210499999997"/>
    <n v="2913.3681470000001"/>
    <n v="2.300929691115727E-2"/>
    <x v="0"/>
  </r>
  <r>
    <x v="20"/>
    <x v="1"/>
    <n v="70663"/>
    <x v="1"/>
    <n v="0.715339697"/>
    <n v="7557.937594"/>
    <n v="0.10695749676634166"/>
    <x v="0"/>
  </r>
  <r>
    <x v="6"/>
    <x v="1"/>
    <n v="34634"/>
    <x v="1"/>
    <n v="0.36900017000000002"/>
    <n v="16719.815879999998"/>
    <n v="0.48275728705895937"/>
    <x v="0"/>
  </r>
  <r>
    <x v="31"/>
    <x v="1"/>
    <n v="80705"/>
    <x v="0"/>
    <n v="0.76266995299999996"/>
    <n v="5154.3306350000003"/>
    <n v="6.3866311071185178E-2"/>
    <x v="0"/>
  </r>
  <r>
    <x v="17"/>
    <x v="0"/>
    <n v="84386"/>
    <x v="0"/>
    <n v="0.78494507000000002"/>
    <n v="7270.4195339999997"/>
    <n v="8.6156702936506055E-2"/>
    <x v="0"/>
  </r>
  <r>
    <x v="27"/>
    <x v="2"/>
    <n v="121216"/>
    <x v="2"/>
    <n v="0.856969282"/>
    <n v="5349.0654469999999"/>
    <n v="4.4128377829659449E-2"/>
    <x v="0"/>
  </r>
  <r>
    <x v="40"/>
    <x v="2"/>
    <n v="127320"/>
    <x v="2"/>
    <n v="0.825029805"/>
    <n v="5495.6421380000002"/>
    <n v="4.3164013022306005E-2"/>
    <x v="0"/>
  </r>
  <r>
    <x v="1"/>
    <x v="1"/>
    <n v="71050"/>
    <x v="1"/>
    <n v="0.73535685100000003"/>
    <n v="6988.1973680000001"/>
    <n v="9.835605021815623E-2"/>
    <x v="0"/>
  </r>
  <r>
    <x v="41"/>
    <x v="1"/>
    <n v="128378"/>
    <x v="2"/>
    <n v="0.12608341000000001"/>
    <n v="13585.778619999999"/>
    <n v="0.10582637694932152"/>
    <x v="0"/>
  </r>
  <r>
    <x v="17"/>
    <x v="0"/>
    <n v="68698"/>
    <x v="1"/>
    <n v="0.71626785000000004"/>
    <n v="7070.9670070000002"/>
    <n v="0.10292828040117616"/>
    <x v="0"/>
  </r>
  <r>
    <x v="0"/>
    <x v="0"/>
    <n v="67781"/>
    <x v="1"/>
    <n v="0.72254834899999998"/>
    <n v="6701.5276649999996"/>
    <n v="9.887029794485179E-2"/>
    <x v="0"/>
  </r>
  <r>
    <x v="27"/>
    <x v="2"/>
    <n v="111937"/>
    <x v="2"/>
    <n v="0.25373473000000002"/>
    <n v="13669.110629999999"/>
    <n v="0.12211431992996059"/>
    <x v="0"/>
  </r>
  <r>
    <x v="6"/>
    <x v="1"/>
    <n v="28401"/>
    <x v="1"/>
    <n v="0.36943713700000003"/>
    <n v="15990.494129999999"/>
    <n v="0.56302574310763698"/>
    <x v="0"/>
  </r>
  <r>
    <x v="39"/>
    <x v="1"/>
    <n v="66017"/>
    <x v="1"/>
    <n v="0.78618925900000003"/>
    <n v="6159.6629359999997"/>
    <n v="9.3304193404729077E-2"/>
    <x v="0"/>
  </r>
  <r>
    <x v="33"/>
    <x v="1"/>
    <n v="20719"/>
    <x v="1"/>
    <n v="0.33640227"/>
    <n v="16281.832270000001"/>
    <n v="0.78584064240552154"/>
    <x v="0"/>
  </r>
  <r>
    <x v="41"/>
    <x v="1"/>
    <n v="115689"/>
    <x v="2"/>
    <n v="5.7842956000000001E-2"/>
    <n v="14803.153270000001"/>
    <n v="0.1279564459023762"/>
    <x v="0"/>
  </r>
  <r>
    <x v="8"/>
    <x v="2"/>
    <n v="106350"/>
    <x v="0"/>
    <n v="0.36941628599999998"/>
    <n v="14863.23359"/>
    <n v="0.1397577206393982"/>
    <x v="0"/>
  </r>
  <r>
    <x v="1"/>
    <x v="1"/>
    <n v="80093"/>
    <x v="0"/>
    <n v="0.69091678099999998"/>
    <n v="6756.749073"/>
    <n v="8.4361293408912144E-2"/>
    <x v="0"/>
  </r>
  <r>
    <x v="6"/>
    <x v="1"/>
    <n v="30794"/>
    <x v="1"/>
    <n v="0.28622927500000001"/>
    <n v="17096.391510000001"/>
    <n v="0.55518579950639735"/>
    <x v="0"/>
  </r>
  <r>
    <x v="0"/>
    <x v="0"/>
    <n v="67988"/>
    <x v="1"/>
    <n v="0.81147070099999996"/>
    <n v="7255.9031139999997"/>
    <n v="0.10672329108077895"/>
    <x v="0"/>
  </r>
  <r>
    <x v="8"/>
    <x v="2"/>
    <n v="107926"/>
    <x v="2"/>
    <n v="0.23016073100000001"/>
    <n v="15520.53631"/>
    <n v="0.14380720410281117"/>
    <x v="0"/>
  </r>
  <r>
    <x v="4"/>
    <x v="1"/>
    <n v="28497"/>
    <x v="1"/>
    <n v="0.39380239299999997"/>
    <n v="15510.11298"/>
    <n v="0.54427178229287287"/>
    <x v="0"/>
  </r>
  <r>
    <x v="34"/>
    <x v="1"/>
    <n v="82526"/>
    <x v="0"/>
    <n v="0.76968006700000002"/>
    <n v="6205.6626500000002"/>
    <n v="7.5196455056588229E-2"/>
    <x v="0"/>
  </r>
  <r>
    <x v="27"/>
    <x v="2"/>
    <n v="99611"/>
    <x v="0"/>
    <n v="0.27955786799999999"/>
    <n v="15345.65812"/>
    <n v="0.15405585848952424"/>
    <x v="0"/>
  </r>
  <r>
    <x v="6"/>
    <x v="1"/>
    <n v="34802"/>
    <x v="1"/>
    <n v="0.29879692299999999"/>
    <n v="16450.003270000001"/>
    <n v="0.47267407821389579"/>
    <x v="0"/>
  </r>
  <r>
    <x v="26"/>
    <x v="1"/>
    <n v="76364"/>
    <x v="0"/>
    <n v="0.699388766"/>
    <n v="5772.1171359999998"/>
    <n v="7.5586888271960612E-2"/>
    <x v="0"/>
  </r>
  <r>
    <x v="18"/>
    <x v="2"/>
    <n v="111813"/>
    <x v="2"/>
    <n v="0.23824378700000001"/>
    <n v="15901.23897"/>
    <n v="0.14221279251965335"/>
    <x v="0"/>
  </r>
  <r>
    <x v="1"/>
    <x v="1"/>
    <n v="68279"/>
    <x v="1"/>
    <n v="0.71968507800000003"/>
    <n v="7028.67551"/>
    <n v="0.1029405162641515"/>
    <x v="0"/>
  </r>
  <r>
    <x v="14"/>
    <x v="1"/>
    <n v="31096"/>
    <x v="1"/>
    <n v="0.27858784599999997"/>
    <n v="17736.942599999998"/>
    <n v="0.57039306020066882"/>
    <x v="0"/>
  </r>
  <r>
    <x v="9"/>
    <x v="1"/>
    <n v="69698"/>
    <x v="1"/>
    <n v="0.74168396999999997"/>
    <n v="8777.0774720000009"/>
    <n v="0.12593011954431979"/>
    <x v="0"/>
  </r>
  <r>
    <x v="2"/>
    <x v="2"/>
    <n v="102028"/>
    <x v="0"/>
    <n v="0.28896049899999998"/>
    <n v="14634.430689999999"/>
    <n v="0.14343543625279334"/>
    <x v="0"/>
  </r>
  <r>
    <x v="17"/>
    <x v="0"/>
    <n v="68463"/>
    <x v="1"/>
    <n v="0.81571169300000002"/>
    <n v="8995.1800879999992"/>
    <n v="0.13138746604735405"/>
    <x v="0"/>
  </r>
  <r>
    <x v="10"/>
    <x v="1"/>
    <n v="32915"/>
    <x v="1"/>
    <n v="0.38857491999999999"/>
    <n v="16694.706839999999"/>
    <n v="0.50720664864043741"/>
    <x v="0"/>
  </r>
  <r>
    <x v="1"/>
    <x v="1"/>
    <n v="78413"/>
    <x v="0"/>
    <n v="0.79070906600000002"/>
    <n v="6961.2041920000001"/>
    <n v="8.8776149260964388E-2"/>
    <x v="0"/>
  </r>
  <r>
    <x v="20"/>
    <x v="1"/>
    <n v="65054"/>
    <x v="1"/>
    <n v="0.70861317199999996"/>
    <n v="5417.2372939999996"/>
    <n v="8.3272931626033747E-2"/>
    <x v="0"/>
  </r>
  <r>
    <x v="6"/>
    <x v="1"/>
    <n v="26355"/>
    <x v="1"/>
    <n v="0.34234066699999999"/>
    <n v="17971.193640000001"/>
    <n v="0.68188934319863403"/>
    <x v="0"/>
  </r>
  <r>
    <x v="33"/>
    <x v="1"/>
    <n v="27771"/>
    <x v="1"/>
    <n v="0.30250322299999999"/>
    <n v="17303.957190000001"/>
    <n v="0.62309449389651084"/>
    <x v="0"/>
  </r>
  <r>
    <x v="1"/>
    <x v="1"/>
    <n v="69391"/>
    <x v="1"/>
    <n v="0.79210597400000005"/>
    <n v="6518.2834679999996"/>
    <n v="9.3935574757533391E-2"/>
    <x v="0"/>
  </r>
  <r>
    <x v="26"/>
    <x v="1"/>
    <n v="86283"/>
    <x v="0"/>
    <n v="0.75680192499999999"/>
    <n v="6852.5548669999998"/>
    <n v="7.9419524900617738E-2"/>
    <x v="0"/>
  </r>
  <r>
    <x v="2"/>
    <x v="2"/>
    <n v="111426"/>
    <x v="2"/>
    <n v="0.40028115600000003"/>
    <n v="14352.643770000001"/>
    <n v="0.12880874993269076"/>
    <x v="0"/>
  </r>
  <r>
    <x v="25"/>
    <x v="2"/>
    <n v="125008"/>
    <x v="2"/>
    <n v="0.95964540700000001"/>
    <n v="2963.6377080000002"/>
    <n v="2.370758437859977E-2"/>
    <x v="0"/>
  </r>
  <r>
    <x v="36"/>
    <x v="2"/>
    <n v="95536"/>
    <x v="0"/>
    <n v="0.26624605699999998"/>
    <n v="15420.62564"/>
    <n v="0.16141167350527549"/>
    <x v="0"/>
  </r>
  <r>
    <x v="31"/>
    <x v="1"/>
    <n v="69849"/>
    <x v="1"/>
    <n v="0.74038708099999995"/>
    <n v="7670.6909660000001"/>
    <n v="0.10981819304499707"/>
    <x v="0"/>
  </r>
  <r>
    <x v="1"/>
    <x v="1"/>
    <n v="67030"/>
    <x v="1"/>
    <n v="0.74673844300000003"/>
    <n v="6740.7651820000001"/>
    <n v="0.1005634071609727"/>
    <x v="0"/>
  </r>
  <r>
    <x v="36"/>
    <x v="2"/>
    <n v="101905"/>
    <x v="0"/>
    <n v="0.30747631399999997"/>
    <n v="17532.164779999999"/>
    <n v="0.17204420568176243"/>
    <x v="0"/>
  </r>
  <r>
    <x v="42"/>
    <x v="1"/>
    <n v="20440"/>
    <x v="1"/>
    <n v="0.29757303400000001"/>
    <n v="17406.07402"/>
    <n v="0.85156917906066532"/>
    <x v="0"/>
  </r>
  <r>
    <x v="0"/>
    <x v="0"/>
    <n v="71302"/>
    <x v="1"/>
    <n v="0.70200900399999999"/>
    <n v="6595.7260100000003"/>
    <n v="9.2504081372191529E-2"/>
    <x v="0"/>
  </r>
  <r>
    <x v="9"/>
    <x v="1"/>
    <n v="71033"/>
    <x v="1"/>
    <n v="0.838095072"/>
    <n v="9456.8769630000006"/>
    <n v="0.13313357119930175"/>
    <x v="0"/>
  </r>
  <r>
    <x v="13"/>
    <x v="0"/>
    <n v="74996"/>
    <x v="1"/>
    <n v="0.73873109199999998"/>
    <n v="7821.4478040000004"/>
    <n v="0.10429153293508987"/>
    <x v="0"/>
  </r>
  <r>
    <x v="12"/>
    <x v="1"/>
    <n v="32494"/>
    <x v="1"/>
    <n v="0.327315403"/>
    <n v="16799.44427"/>
    <n v="0.51700142395519177"/>
    <x v="0"/>
  </r>
  <r>
    <x v="27"/>
    <x v="2"/>
    <n v="123229"/>
    <x v="2"/>
    <n v="0.87332195400000001"/>
    <n v="610.44621910000001"/>
    <n v="4.953754547225085E-3"/>
    <x v="0"/>
  </r>
  <r>
    <x v="36"/>
    <x v="2"/>
    <n v="106543"/>
    <x v="0"/>
    <n v="0.31074324399999997"/>
    <n v="14337.288329999999"/>
    <n v="0.13456809297654468"/>
    <x v="0"/>
  </r>
  <r>
    <x v="14"/>
    <x v="1"/>
    <n v="20292"/>
    <x v="1"/>
    <n v="0.31214819500000002"/>
    <n v="16023.445659999999"/>
    <n v="0.78964348807411788"/>
    <x v="0"/>
  </r>
  <r>
    <x v="5"/>
    <x v="1"/>
    <n v="27179"/>
    <x v="1"/>
    <n v="0.34742341700000001"/>
    <n v="15612.628549999999"/>
    <n v="0.57443719599690934"/>
    <x v="0"/>
  </r>
  <r>
    <x v="2"/>
    <x v="2"/>
    <n v="103223"/>
    <x v="0"/>
    <n v="0.33881629400000002"/>
    <n v="16252.88305"/>
    <n v="0.15745408532981992"/>
    <x v="0"/>
  </r>
  <r>
    <x v="2"/>
    <x v="2"/>
    <n v="99161"/>
    <x v="0"/>
    <n v="0.30792000400000002"/>
    <n v="15631.83677"/>
    <n v="0.15764097548431338"/>
    <x v="0"/>
  </r>
  <r>
    <x v="11"/>
    <x v="0"/>
    <n v="76057"/>
    <x v="0"/>
    <n v="0.87782798399999995"/>
    <n v="6132.8982050000004"/>
    <n v="8.0635552348896231E-2"/>
    <x v="0"/>
  </r>
  <r>
    <x v="24"/>
    <x v="3"/>
    <n v="106772"/>
    <x v="0"/>
    <n v="0.39090471999999998"/>
    <n v="16353.47179"/>
    <n v="0.15316255001311205"/>
    <x v="0"/>
  </r>
  <r>
    <x v="20"/>
    <x v="1"/>
    <n v="67491"/>
    <x v="1"/>
    <n v="0.84661848699999998"/>
    <n v="7180.713788"/>
    <n v="0.1063951310248774"/>
    <x v="0"/>
  </r>
  <r>
    <x v="32"/>
    <x v="3"/>
    <n v="134384"/>
    <x v="2"/>
    <n v="0.87472082399999995"/>
    <n v="3731.3397610000002"/>
    <n v="2.7766250156268605E-2"/>
    <x v="0"/>
  </r>
  <r>
    <x v="17"/>
    <x v="0"/>
    <n v="60059"/>
    <x v="1"/>
    <n v="0.72758402200000005"/>
    <n v="7166.8586050000004"/>
    <n v="0.11933030195307948"/>
    <x v="0"/>
  </r>
  <r>
    <x v="43"/>
    <x v="1"/>
    <n v="27038"/>
    <x v="1"/>
    <n v="0.331352007"/>
    <n v="18126.577450000001"/>
    <n v="0.67041117871144318"/>
    <x v="0"/>
  </r>
  <r>
    <x v="14"/>
    <x v="1"/>
    <n v="26127"/>
    <x v="1"/>
    <n v="0.30447437199999999"/>
    <n v="17194.828020000001"/>
    <n v="0.658124852451487"/>
    <x v="0"/>
  </r>
  <r>
    <x v="41"/>
    <x v="1"/>
    <n v="46977"/>
    <x v="1"/>
    <n v="0.28272839100000002"/>
    <n v="15628.95708"/>
    <n v="0.33269380931093939"/>
    <x v="0"/>
  </r>
  <r>
    <x v="6"/>
    <x v="1"/>
    <n v="27599"/>
    <x v="1"/>
    <n v="0.28199504800000003"/>
    <n v="13470.97061"/>
    <n v="0.48809632993949059"/>
    <x v="0"/>
  </r>
  <r>
    <x v="20"/>
    <x v="1"/>
    <n v="65340"/>
    <x v="1"/>
    <n v="0.73164849200000004"/>
    <n v="8354.1965080000009"/>
    <n v="0.12785730805019899"/>
    <x v="0"/>
  </r>
  <r>
    <x v="2"/>
    <x v="2"/>
    <n v="101943"/>
    <x v="0"/>
    <n v="0.32562306099999999"/>
    <n v="14619.35428"/>
    <n v="0.14340714203035029"/>
    <x v="0"/>
  </r>
  <r>
    <x v="28"/>
    <x v="3"/>
    <n v="129937"/>
    <x v="2"/>
    <n v="0.87273566300000005"/>
    <n v="4102.0654249999998"/>
    <n v="3.1569648560456222E-2"/>
    <x v="0"/>
  </r>
  <r>
    <x v="14"/>
    <x v="1"/>
    <n v="19202"/>
    <x v="1"/>
    <n v="0.38198774400000002"/>
    <n v="16626.22236"/>
    <n v="0.86585888761587337"/>
    <x v="0"/>
  </r>
  <r>
    <x v="17"/>
    <x v="0"/>
    <n v="67274"/>
    <x v="1"/>
    <n v="0.77985166699999997"/>
    <n v="6652.3910239999996"/>
    <n v="9.8885022802271308E-2"/>
    <x v="0"/>
  </r>
  <r>
    <x v="35"/>
    <x v="2"/>
    <n v="107877"/>
    <x v="2"/>
    <n v="0.33461798399999998"/>
    <n v="17968.553929999998"/>
    <n v="0.16656519860581959"/>
    <x v="0"/>
  </r>
  <r>
    <x v="14"/>
    <x v="1"/>
    <n v="33311"/>
    <x v="1"/>
    <n v="0.376146969"/>
    <n v="17093.069960000001"/>
    <n v="0.51313589985290142"/>
    <x v="0"/>
  </r>
  <r>
    <x v="2"/>
    <x v="2"/>
    <n v="119366"/>
    <x v="2"/>
    <n v="0.35877139000000002"/>
    <n v="15012.853010000001"/>
    <n v="0.12577160171238042"/>
    <x v="0"/>
  </r>
  <r>
    <x v="28"/>
    <x v="3"/>
    <n v="138443"/>
    <x v="2"/>
    <n v="0.92265655400000002"/>
    <n v="3297.0588440000001"/>
    <n v="2.3815280252522698E-2"/>
    <x v="0"/>
  </r>
  <r>
    <x v="30"/>
    <x v="2"/>
    <n v="103428"/>
    <x v="0"/>
    <n v="0.24742440900000001"/>
    <n v="13791.035760000001"/>
    <n v="0.13333948021812275"/>
    <x v="0"/>
  </r>
  <r>
    <x v="26"/>
    <x v="1"/>
    <n v="64331"/>
    <x v="1"/>
    <n v="0.75712775099999996"/>
    <n v="5815.6600959999996"/>
    <n v="9.0402140429963779E-2"/>
    <x v="0"/>
  </r>
  <r>
    <x v="31"/>
    <x v="1"/>
    <n v="75078"/>
    <x v="0"/>
    <n v="0.78315915000000003"/>
    <n v="7468.8510800000004"/>
    <n v="9.948122059724554E-2"/>
    <x v="0"/>
  </r>
  <r>
    <x v="6"/>
    <x v="1"/>
    <n v="29204"/>
    <x v="1"/>
    <n v="0.32549145000000002"/>
    <n v="16918.903460000001"/>
    <n v="0.57933514107656492"/>
    <x v="0"/>
  </r>
  <r>
    <x v="1"/>
    <x v="1"/>
    <n v="62747"/>
    <x v="1"/>
    <n v="0.77059456000000004"/>
    <n v="5852.3262430000004"/>
    <n v="9.3268622292699263E-2"/>
    <x v="0"/>
  </r>
  <r>
    <x v="0"/>
    <x v="0"/>
    <n v="75505"/>
    <x v="0"/>
    <n v="0.76827865799999995"/>
    <n v="5006.5286910000004"/>
    <n v="6.6307247082974641E-2"/>
    <x v="0"/>
  </r>
  <r>
    <x v="10"/>
    <x v="1"/>
    <n v="35877"/>
    <x v="1"/>
    <n v="0.36689171599999998"/>
    <n v="17287.907019999999"/>
    <n v="0.48186601499567966"/>
    <x v="0"/>
  </r>
  <r>
    <x v="44"/>
    <x v="1"/>
    <n v="59243"/>
    <x v="1"/>
    <n v="0.74365999999999999"/>
    <n v="5446.5574729999998"/>
    <n v="9.1935882264571334E-2"/>
    <x v="0"/>
  </r>
  <r>
    <x v="37"/>
    <x v="2"/>
    <n v="94775"/>
    <x v="0"/>
    <n v="0.38039020099999998"/>
    <n v="16867.130819999998"/>
    <n v="0.17797025396992877"/>
    <x v="0"/>
  </r>
  <r>
    <x v="22"/>
    <x v="0"/>
    <n v="65608"/>
    <x v="1"/>
    <n v="0.76623130100000003"/>
    <n v="6904.3182239999996"/>
    <n v="0.1052359197658822"/>
    <x v="0"/>
  </r>
  <r>
    <x v="7"/>
    <x v="2"/>
    <n v="96336"/>
    <x v="0"/>
    <n v="0.288097567"/>
    <n v="15286.769340000001"/>
    <n v="0.15868179434479324"/>
    <x v="0"/>
  </r>
  <r>
    <x v="24"/>
    <x v="3"/>
    <n v="131009"/>
    <x v="2"/>
    <n v="0.86405690199999996"/>
    <n v="4792.4265809999997"/>
    <n v="3.6580895823951021E-2"/>
    <x v="0"/>
  </r>
  <r>
    <x v="34"/>
    <x v="1"/>
    <n v="71672"/>
    <x v="1"/>
    <n v="0.75388921799999997"/>
    <n v="7387.8354380000001"/>
    <n v="0.10307840492800537"/>
    <x v="0"/>
  </r>
  <r>
    <x v="26"/>
    <x v="1"/>
    <n v="78801"/>
    <x v="0"/>
    <n v="0.74036748900000005"/>
    <n v="6420.9440709999999"/>
    <n v="8.1483027766145105E-2"/>
    <x v="0"/>
  </r>
  <r>
    <x v="0"/>
    <x v="0"/>
    <n v="69460"/>
    <x v="1"/>
    <n v="0.75272383799999998"/>
    <n v="6101.372147"/>
    <n v="8.7840082738266628E-2"/>
    <x v="0"/>
  </r>
  <r>
    <x v="16"/>
    <x v="1"/>
    <n v="117668"/>
    <x v="2"/>
    <n v="8.2722743000000001E-2"/>
    <n v="12554.69274"/>
    <n v="0.10669589642043717"/>
    <x v="0"/>
  </r>
  <r>
    <x v="45"/>
    <x v="1"/>
    <n v="77648"/>
    <x v="0"/>
    <n v="0.79654469400000005"/>
    <n v="6190.8640830000004"/>
    <n v="7.9729858888831662E-2"/>
    <x v="0"/>
  </r>
  <r>
    <x v="29"/>
    <x v="2"/>
    <n v="106588"/>
    <x v="0"/>
    <n v="0.34221420499999999"/>
    <n v="15648.65667"/>
    <n v="0.14681443192479454"/>
    <x v="0"/>
  </r>
  <r>
    <x v="5"/>
    <x v="1"/>
    <n v="27544"/>
    <x v="1"/>
    <n v="0.23093376600000001"/>
    <n v="18207.361700000001"/>
    <n v="0.66102823482428119"/>
    <x v="0"/>
  </r>
  <r>
    <x v="32"/>
    <x v="3"/>
    <n v="134389"/>
    <x v="2"/>
    <n v="0.938852138"/>
    <n v="4573.6063459999996"/>
    <n v="3.4032594527825935E-2"/>
    <x v="0"/>
  </r>
  <r>
    <x v="2"/>
    <x v="2"/>
    <n v="142000"/>
    <x v="2"/>
    <n v="0.94008730799999995"/>
    <n v="5349.8211819999997"/>
    <n v="3.7674797056338027E-2"/>
    <x v="0"/>
  </r>
  <r>
    <x v="27"/>
    <x v="2"/>
    <n v="129019"/>
    <x v="2"/>
    <n v="0.93083195900000004"/>
    <n v="3016.820643"/>
    <n v="2.3382762562103258E-2"/>
    <x v="0"/>
  </r>
  <r>
    <x v="46"/>
    <x v="1"/>
    <n v="34425"/>
    <x v="1"/>
    <n v="0.272609779"/>
    <n v="16262.62379"/>
    <n v="0.47240737225853302"/>
    <x v="0"/>
  </r>
  <r>
    <x v="22"/>
    <x v="0"/>
    <n v="74014"/>
    <x v="1"/>
    <n v="0.78737808099999995"/>
    <n v="5783.8469279999999"/>
    <n v="7.8145309373902239E-2"/>
    <x v="0"/>
  </r>
  <r>
    <x v="35"/>
    <x v="2"/>
    <n v="107958"/>
    <x v="2"/>
    <n v="0.34666907699999999"/>
    <n v="13641.009539999999"/>
    <n v="0.12635478185961208"/>
    <x v="0"/>
  </r>
  <r>
    <x v="12"/>
    <x v="1"/>
    <n v="24221"/>
    <x v="1"/>
    <n v="0.47354966100000001"/>
    <n v="16251.75945"/>
    <n v="0.67097805416787082"/>
    <x v="0"/>
  </r>
  <r>
    <x v="7"/>
    <x v="2"/>
    <n v="100158"/>
    <x v="0"/>
    <n v="0.31606041400000001"/>
    <n v="13832.379370000001"/>
    <n v="0.13810558687274108"/>
    <x v="0"/>
  </r>
  <r>
    <x v="9"/>
    <x v="1"/>
    <n v="71171"/>
    <x v="1"/>
    <n v="0.72108049299999999"/>
    <n v="6457.7906409999996"/>
    <n v="9.0736263941774031E-2"/>
    <x v="0"/>
  </r>
  <r>
    <x v="26"/>
    <x v="1"/>
    <n v="76410"/>
    <x v="0"/>
    <n v="0.77560418499999995"/>
    <n v="6135.3081970000003"/>
    <n v="8.0294571351917296E-2"/>
    <x v="0"/>
  </r>
  <r>
    <x v="4"/>
    <x v="1"/>
    <n v="117943"/>
    <x v="2"/>
    <n v="7.7213240000000002E-2"/>
    <n v="15391.95219"/>
    <n v="0.13050331253232494"/>
    <x v="0"/>
  </r>
  <r>
    <x v="31"/>
    <x v="1"/>
    <n v="56875"/>
    <x v="1"/>
    <n v="0.76228058200000004"/>
    <n v="7837.23362"/>
    <n v="0.1377975141978022"/>
    <x v="0"/>
  </r>
  <r>
    <x v="11"/>
    <x v="0"/>
    <n v="73895"/>
    <x v="1"/>
    <n v="0.74712546099999999"/>
    <n v="5563.9069490000002"/>
    <n v="7.5294768915352861E-2"/>
    <x v="0"/>
  </r>
  <r>
    <x v="41"/>
    <x v="1"/>
    <n v="35998"/>
    <x v="1"/>
    <n v="0.32163564700000002"/>
    <n v="20000"/>
    <n v="0.5555864214678593"/>
    <x v="0"/>
  </r>
  <r>
    <x v="22"/>
    <x v="0"/>
    <n v="76573"/>
    <x v="0"/>
    <n v="0.84059907"/>
    <n v="6225.3760819999998"/>
    <n v="8.1299884841915554E-2"/>
    <x v="0"/>
  </r>
  <r>
    <x v="35"/>
    <x v="2"/>
    <n v="108635"/>
    <x v="2"/>
    <n v="0.28649570299999999"/>
    <n v="14558.054539999999"/>
    <n v="0.13400887872232706"/>
    <x v="0"/>
  </r>
  <r>
    <x v="40"/>
    <x v="2"/>
    <n v="131827"/>
    <x v="2"/>
    <n v="0.88071949100000002"/>
    <n v="4352.6993050000001"/>
    <n v="3.3018268677888443E-2"/>
    <x v="0"/>
  </r>
  <r>
    <x v="22"/>
    <x v="0"/>
    <n v="69655"/>
    <x v="1"/>
    <n v="0.67489067800000002"/>
    <n v="5889.8311670000003"/>
    <n v="8.4557191400473769E-2"/>
    <x v="0"/>
  </r>
  <r>
    <x v="35"/>
    <x v="2"/>
    <n v="106664"/>
    <x v="0"/>
    <n v="0.27758675399999999"/>
    <n v="14479.37412"/>
    <n v="0.13574752606315157"/>
    <x v="0"/>
  </r>
  <r>
    <x v="9"/>
    <x v="1"/>
    <n v="73495"/>
    <x v="1"/>
    <n v="0.77275630500000003"/>
    <n v="9288.1897860000008"/>
    <n v="0.12637852623988027"/>
    <x v="0"/>
  </r>
  <r>
    <x v="5"/>
    <x v="1"/>
    <n v="22286"/>
    <x v="1"/>
    <n v="0.39550624600000001"/>
    <n v="17886.537369999998"/>
    <n v="0.80259074620838189"/>
    <x v="0"/>
  </r>
  <r>
    <x v="47"/>
    <x v="2"/>
    <n v="101641"/>
    <x v="0"/>
    <n v="0.38198380399999998"/>
    <n v="14424.098"/>
    <n v="0.14191220078511624"/>
    <x v="0"/>
  </r>
  <r>
    <x v="0"/>
    <x v="0"/>
    <n v="75495"/>
    <x v="0"/>
    <n v="0.79450290499999998"/>
    <n v="6702.9519259999997"/>
    <n v="8.8786700125836143E-2"/>
    <x v="0"/>
  </r>
  <r>
    <x v="16"/>
    <x v="1"/>
    <n v="25733"/>
    <x v="1"/>
    <n v="0.33856296800000002"/>
    <n v="17631.568879999999"/>
    <n v="0.6851734690863871"/>
    <x v="0"/>
  </r>
  <r>
    <x v="0"/>
    <x v="0"/>
    <n v="56321"/>
    <x v="1"/>
    <n v="0.80656592500000002"/>
    <n v="6129.2889859999996"/>
    <n v="0.1088277726957973"/>
    <x v="0"/>
  </r>
  <r>
    <x v="0"/>
    <x v="0"/>
    <n v="67401"/>
    <x v="1"/>
    <n v="0.71143396999999997"/>
    <n v="6529.5863099999997"/>
    <n v="9.6876697823474425E-2"/>
    <x v="0"/>
  </r>
  <r>
    <x v="35"/>
    <x v="2"/>
    <n v="97831"/>
    <x v="0"/>
    <n v="0.37446582699999997"/>
    <n v="14935.14481"/>
    <n v="0.15266270210873853"/>
    <x v="0"/>
  </r>
  <r>
    <x v="18"/>
    <x v="2"/>
    <n v="105667"/>
    <x v="0"/>
    <n v="0.25075080599999999"/>
    <n v="12869.76107"/>
    <n v="0.1217954618755146"/>
    <x v="0"/>
  </r>
  <r>
    <x v="16"/>
    <x v="1"/>
    <n v="124170"/>
    <x v="2"/>
    <n v="3.0751313999999998E-2"/>
    <n v="14773.407209999999"/>
    <n v="0.11897726673109446"/>
    <x v="0"/>
  </r>
  <r>
    <x v="2"/>
    <x v="2"/>
    <n v="91375"/>
    <x v="0"/>
    <n v="0.23545042599999999"/>
    <n v="13104.96276"/>
    <n v="0.14341956508891929"/>
    <x v="0"/>
  </r>
  <r>
    <x v="4"/>
    <x v="1"/>
    <n v="117347"/>
    <x v="2"/>
    <n v="0.15569409200000001"/>
    <n v="15086.70112"/>
    <n v="0.12856486420615781"/>
    <x v="0"/>
  </r>
  <r>
    <x v="5"/>
    <x v="1"/>
    <n v="38042"/>
    <x v="1"/>
    <n v="0.36608587199999998"/>
    <n v="17465.85629"/>
    <n v="0.45912034829924819"/>
    <x v="0"/>
  </r>
  <r>
    <x v="38"/>
    <x v="3"/>
    <n v="134209"/>
    <x v="2"/>
    <n v="0.87069800500000005"/>
    <n v="5138.1095690000002"/>
    <n v="3.8284389042463625E-2"/>
    <x v="0"/>
  </r>
  <r>
    <x v="18"/>
    <x v="2"/>
    <n v="106345"/>
    <x v="0"/>
    <n v="0.33923542200000001"/>
    <n v="15300.45379"/>
    <n v="0.14387562922563354"/>
    <x v="0"/>
  </r>
  <r>
    <x v="17"/>
    <x v="0"/>
    <n v="75599"/>
    <x v="0"/>
    <n v="0.77373709899999998"/>
    <n v="6799.6252720000002"/>
    <n v="8.9943322954007338E-2"/>
    <x v="0"/>
  </r>
  <r>
    <x v="8"/>
    <x v="2"/>
    <n v="108581"/>
    <x v="2"/>
    <n v="0.309446781"/>
    <n v="15628.791649999999"/>
    <n v="0.14393670761919672"/>
    <x v="0"/>
  </r>
  <r>
    <x v="6"/>
    <x v="1"/>
    <n v="29610"/>
    <x v="1"/>
    <n v="0.31813524500000001"/>
    <n v="18475.48747"/>
    <n v="0.62396107632556563"/>
    <x v="0"/>
  </r>
  <r>
    <x v="30"/>
    <x v="2"/>
    <n v="98165"/>
    <x v="0"/>
    <n v="0.17412049399999999"/>
    <n v="15721.86284"/>
    <n v="0.16015751887128812"/>
    <x v="0"/>
  </r>
  <r>
    <x v="9"/>
    <x v="1"/>
    <n v="72060"/>
    <x v="1"/>
    <n v="0.83345902299999997"/>
    <n v="7924.641138"/>
    <n v="0.10997281623646961"/>
    <x v="0"/>
  </r>
  <r>
    <x v="8"/>
    <x v="2"/>
    <n v="107525"/>
    <x v="2"/>
    <n v="0.29481643000000002"/>
    <n v="12702.847390000001"/>
    <n v="0.11813854815159266"/>
    <x v="0"/>
  </r>
  <r>
    <x v="17"/>
    <x v="0"/>
    <n v="78992"/>
    <x v="0"/>
    <n v="0.81227570199999999"/>
    <n v="7285.180437"/>
    <n v="9.2226813310208627E-2"/>
    <x v="0"/>
  </r>
  <r>
    <x v="8"/>
    <x v="2"/>
    <n v="102056"/>
    <x v="0"/>
    <n v="0.26070062199999999"/>
    <n v="15370.668830000001"/>
    <n v="0.15061014374461082"/>
    <x v="0"/>
  </r>
  <r>
    <x v="24"/>
    <x v="3"/>
    <n v="130361"/>
    <x v="2"/>
    <n v="0.92543855699999999"/>
    <n v="4691.5521390000004"/>
    <n v="3.5988924133751661E-2"/>
    <x v="0"/>
  </r>
  <r>
    <x v="9"/>
    <x v="1"/>
    <n v="65647"/>
    <x v="1"/>
    <n v="0.71748997699999995"/>
    <n v="7497.2316069999997"/>
    <n v="0.11420524330129328"/>
    <x v="0"/>
  </r>
  <r>
    <x v="35"/>
    <x v="2"/>
    <n v="97678"/>
    <x v="0"/>
    <n v="0.25747044400000002"/>
    <n v="15834.113170000001"/>
    <n v="0.16210521478736256"/>
    <x v="0"/>
  </r>
  <r>
    <x v="29"/>
    <x v="2"/>
    <n v="117112"/>
    <x v="2"/>
    <n v="0.30479187099999999"/>
    <n v="15908.036"/>
    <n v="0.13583608853063733"/>
    <x v="0"/>
  </r>
  <r>
    <x v="6"/>
    <x v="1"/>
    <n v="21250"/>
    <x v="1"/>
    <n v="0.31041011499999999"/>
    <n v="16033.971170000001"/>
    <n v="0.75453981976470597"/>
    <x v="0"/>
  </r>
  <r>
    <x v="6"/>
    <x v="1"/>
    <n v="118169"/>
    <x v="2"/>
    <n v="0.123196058"/>
    <n v="14855.95102"/>
    <n v="0.12571783648841914"/>
    <x v="0"/>
  </r>
  <r>
    <x v="0"/>
    <x v="0"/>
    <n v="77978"/>
    <x v="0"/>
    <n v="0.71889520500000004"/>
    <n v="8316.3111019999997"/>
    <n v="0.10664945371771525"/>
    <x v="0"/>
  </r>
  <r>
    <x v="16"/>
    <x v="1"/>
    <n v="22288"/>
    <x v="1"/>
    <n v="0.27132683200000002"/>
    <n v="18434.099149999998"/>
    <n v="0.82708628634242631"/>
    <x v="0"/>
  </r>
  <r>
    <x v="18"/>
    <x v="2"/>
    <n v="94964"/>
    <x v="0"/>
    <n v="0.33023250300000001"/>
    <n v="14018.34987"/>
    <n v="0.14761751684848995"/>
    <x v="0"/>
  </r>
  <r>
    <x v="1"/>
    <x v="1"/>
    <n v="69326"/>
    <x v="1"/>
    <n v="0.79801233800000004"/>
    <n v="7003.095703"/>
    <n v="0.1010168725009376"/>
    <x v="0"/>
  </r>
  <r>
    <x v="0"/>
    <x v="0"/>
    <n v="69115"/>
    <x v="1"/>
    <n v="0.75988343400000002"/>
    <n v="5997.6902"/>
    <n v="8.677841568400492E-2"/>
    <x v="0"/>
  </r>
  <r>
    <x v="18"/>
    <x v="2"/>
    <n v="100275"/>
    <x v="0"/>
    <n v="0.36308568299999999"/>
    <n v="13735.43874"/>
    <n v="0.13697769872849663"/>
    <x v="0"/>
  </r>
  <r>
    <x v="40"/>
    <x v="2"/>
    <n v="97750"/>
    <x v="0"/>
    <n v="0.29340876100000002"/>
    <n v="15823.032359999999"/>
    <n v="0.16187245381074167"/>
    <x v="0"/>
  </r>
  <r>
    <x v="32"/>
    <x v="3"/>
    <n v="110564"/>
    <x v="2"/>
    <n v="0.30494300600000002"/>
    <n v="14967.83963"/>
    <n v="0.13537715377518902"/>
    <x v="0"/>
  </r>
  <r>
    <x v="41"/>
    <x v="1"/>
    <n v="31994"/>
    <x v="1"/>
    <n v="0.24947694000000001"/>
    <n v="18210.088100000001"/>
    <n v="0.56917197286991317"/>
    <x v="0"/>
  </r>
  <r>
    <x v="7"/>
    <x v="2"/>
    <n v="108004"/>
    <x v="2"/>
    <n v="0.30892299099999998"/>
    <n v="15813.96457"/>
    <n v="0.14642017490092959"/>
    <x v="0"/>
  </r>
  <r>
    <x v="18"/>
    <x v="2"/>
    <n v="114555"/>
    <x v="2"/>
    <n v="0.27925683600000001"/>
    <n v="13746.745440000001"/>
    <n v="0.12000126960848501"/>
    <x v="0"/>
  </r>
  <r>
    <x v="0"/>
    <x v="0"/>
    <n v="80876"/>
    <x v="0"/>
    <n v="0.657314073"/>
    <n v="7232.825143"/>
    <n v="8.9431044351847275E-2"/>
    <x v="0"/>
  </r>
  <r>
    <x v="2"/>
    <x v="2"/>
    <n v="116451"/>
    <x v="2"/>
    <n v="0.34065961099999997"/>
    <n v="15294.66151"/>
    <n v="0.13133988982490488"/>
    <x v="0"/>
  </r>
  <r>
    <x v="0"/>
    <x v="0"/>
    <n v="73057"/>
    <x v="1"/>
    <n v="0.83029490900000003"/>
    <n v="7819.3932160000004"/>
    <n v="0.10703140309621255"/>
    <x v="0"/>
  </r>
  <r>
    <x v="22"/>
    <x v="0"/>
    <n v="64803"/>
    <x v="1"/>
    <n v="0.72858492900000005"/>
    <n v="6255.5526410000002"/>
    <n v="9.6531837121738198E-2"/>
    <x v="0"/>
  </r>
  <r>
    <x v="48"/>
    <x v="2"/>
    <n v="98821"/>
    <x v="0"/>
    <n v="0.27908084999999999"/>
    <n v="15995.16005"/>
    <n v="0.16185992906366056"/>
    <x v="0"/>
  </r>
  <r>
    <x v="49"/>
    <x v="2"/>
    <n v="106990"/>
    <x v="0"/>
    <n v="0.330065422"/>
    <n v="14856.939"/>
    <n v="0.13886287503505002"/>
    <x v="0"/>
  </r>
  <r>
    <x v="14"/>
    <x v="1"/>
    <n v="26940"/>
    <x v="1"/>
    <n v="0.326005133"/>
    <n v="16555.159380000001"/>
    <n v="0.61451965033407574"/>
    <x v="0"/>
  </r>
  <r>
    <x v="42"/>
    <x v="1"/>
    <n v="17672"/>
    <x v="1"/>
    <n v="0.30329236900000001"/>
    <n v="18516.451809999999"/>
    <n v="1.0477847334766861"/>
    <x v="0"/>
  </r>
  <r>
    <x v="15"/>
    <x v="3"/>
    <n v="134734"/>
    <x v="2"/>
    <n v="0.85792166700000005"/>
    <n v="0"/>
    <n v="0"/>
    <x v="0"/>
  </r>
  <r>
    <x v="32"/>
    <x v="3"/>
    <n v="129087"/>
    <x v="2"/>
    <n v="0.82711794299999997"/>
    <n v="3290.8294689999998"/>
    <n v="2.5493112931588773E-2"/>
    <x v="0"/>
  </r>
  <r>
    <x v="30"/>
    <x v="2"/>
    <n v="89598"/>
    <x v="0"/>
    <n v="0.340152381"/>
    <n v="12832.76872"/>
    <n v="0.14322606218888814"/>
    <x v="0"/>
  </r>
  <r>
    <x v="16"/>
    <x v="1"/>
    <n v="33490"/>
    <x v="1"/>
    <n v="0.419908528"/>
    <n v="17091.90423"/>
    <n v="0.51035844222155868"/>
    <x v="0"/>
  </r>
  <r>
    <x v="21"/>
    <x v="3"/>
    <n v="122581"/>
    <x v="2"/>
    <n v="0.89408061599999999"/>
    <n v="4444.4476839999998"/>
    <n v="3.6257231414330113E-2"/>
    <x v="0"/>
  </r>
  <r>
    <x v="10"/>
    <x v="1"/>
    <n v="22484"/>
    <x v="1"/>
    <n v="0.33177326200000001"/>
    <n v="18615.632590000001"/>
    <n v="0.8279502130403843"/>
    <x v="0"/>
  </r>
  <r>
    <x v="5"/>
    <x v="1"/>
    <n v="115237"/>
    <x v="2"/>
    <n v="6.8778210000000006E-2"/>
    <n v="14396.56828"/>
    <n v="0.12493008564957435"/>
    <x v="0"/>
  </r>
  <r>
    <x v="0"/>
    <x v="0"/>
    <n v="73350"/>
    <x v="1"/>
    <n v="0.67977359100000001"/>
    <n v="6710.5740180000003"/>
    <n v="9.1487035010224954E-2"/>
    <x v="0"/>
  </r>
  <r>
    <x v="9"/>
    <x v="1"/>
    <n v="65914"/>
    <x v="1"/>
    <n v="0.77810223099999998"/>
    <n v="6406.8771299999999"/>
    <n v="9.7200551172740235E-2"/>
    <x v="0"/>
  </r>
  <r>
    <x v="44"/>
    <x v="1"/>
    <n v="68663"/>
    <x v="1"/>
    <n v="0.77383363100000002"/>
    <n v="7451.9940139999999"/>
    <n v="0.10852997996009496"/>
    <x v="0"/>
  </r>
  <r>
    <x v="12"/>
    <x v="1"/>
    <n v="33610"/>
    <x v="1"/>
    <n v="0.30125323399999998"/>
    <n v="17755.664939999999"/>
    <n v="0.5282851811960726"/>
    <x v="0"/>
  </r>
  <r>
    <x v="33"/>
    <x v="1"/>
    <n v="18937"/>
    <x v="1"/>
    <n v="0.34709506000000001"/>
    <n v="17739.776099999999"/>
    <n v="0.93677858689338322"/>
    <x v="0"/>
  </r>
  <r>
    <x v="27"/>
    <x v="2"/>
    <n v="109075"/>
    <x v="2"/>
    <n v="0.36276196100000002"/>
    <n v="14082.45824"/>
    <n v="0.12910802878753153"/>
    <x v="0"/>
  </r>
  <r>
    <x v="7"/>
    <x v="2"/>
    <n v="105567"/>
    <x v="0"/>
    <n v="0.312638849"/>
    <n v="14355.310949999999"/>
    <n v="0.13598293927079486"/>
    <x v="0"/>
  </r>
  <r>
    <x v="30"/>
    <x v="2"/>
    <n v="119877"/>
    <x v="2"/>
    <n v="0.30543699499999999"/>
    <n v="15634.78829"/>
    <n v="0.13042358659292441"/>
    <x v="0"/>
  </r>
  <r>
    <x v="50"/>
    <x v="1"/>
    <n v="128596"/>
    <x v="2"/>
    <n v="4.0824071000000003E-2"/>
    <n v="14503.41079"/>
    <n v="0.11278275210737504"/>
    <x v="0"/>
  </r>
  <r>
    <x v="31"/>
    <x v="1"/>
    <n v="67370"/>
    <x v="1"/>
    <n v="0.89994055299999998"/>
    <n v="5985.0770300000004"/>
    <n v="8.883890500222652E-2"/>
    <x v="0"/>
  </r>
  <r>
    <x v="29"/>
    <x v="2"/>
    <n v="112878"/>
    <x v="2"/>
    <n v="0.30091358000000001"/>
    <n v="13755.4823"/>
    <n v="0.12186149914066514"/>
    <x v="0"/>
  </r>
  <r>
    <x v="51"/>
    <x v="3"/>
    <n v="123678"/>
    <x v="2"/>
    <n v="0.83202526899999996"/>
    <n v="2838.8158210000001"/>
    <n v="2.295328046216789E-2"/>
    <x v="0"/>
  </r>
  <r>
    <x v="41"/>
    <x v="1"/>
    <n v="18812"/>
    <x v="1"/>
    <n v="0.34154575999999998"/>
    <n v="16157.73414"/>
    <n v="0.85890570593238358"/>
    <x v="0"/>
  </r>
  <r>
    <x v="17"/>
    <x v="0"/>
    <n v="80431"/>
    <x v="0"/>
    <n v="0.75943159599999999"/>
    <n v="8150.5574390000002"/>
    <n v="0.10133602017878679"/>
    <x v="0"/>
  </r>
  <r>
    <x v="4"/>
    <x v="1"/>
    <n v="26882"/>
    <x v="1"/>
    <n v="0.34797963199999998"/>
    <n v="17775.228169999998"/>
    <n v="0.66123161111524431"/>
    <x v="0"/>
  </r>
  <r>
    <x v="27"/>
    <x v="2"/>
    <n v="117108"/>
    <x v="2"/>
    <n v="0.85707849300000005"/>
    <n v="4749.8792370000001"/>
    <n v="4.0559818603340507E-2"/>
    <x v="0"/>
  </r>
  <r>
    <x v="0"/>
    <x v="0"/>
    <n v="82199"/>
    <x v="0"/>
    <n v="0.80351450999999996"/>
    <n v="5880.8148339999998"/>
    <n v="7.1543629898173935E-2"/>
    <x v="0"/>
  </r>
  <r>
    <x v="4"/>
    <x v="1"/>
    <n v="18162"/>
    <x v="1"/>
    <n v="0.30137345500000001"/>
    <n v="16029.469209999999"/>
    <n v="0.88258282182579006"/>
    <x v="0"/>
  </r>
  <r>
    <x v="4"/>
    <x v="1"/>
    <n v="30492"/>
    <x v="1"/>
    <n v="0.30163146899999999"/>
    <n v="15365.858459999999"/>
    <n v="0.50393081660763472"/>
    <x v="0"/>
  </r>
  <r>
    <x v="2"/>
    <x v="2"/>
    <n v="110860"/>
    <x v="2"/>
    <n v="0.31944030099999998"/>
    <n v="16260.42103"/>
    <n v="0.14667527539238678"/>
    <x v="0"/>
  </r>
  <r>
    <x v="9"/>
    <x v="1"/>
    <n v="68842"/>
    <x v="1"/>
    <n v="0.75440654200000001"/>
    <n v="4077.6586569999999"/>
    <n v="5.9232135280787891E-2"/>
    <x v="0"/>
  </r>
  <r>
    <x v="5"/>
    <x v="1"/>
    <n v="110582"/>
    <x v="2"/>
    <n v="7.9049032000000005E-2"/>
    <n v="14937.99517"/>
    <n v="0.1350852324067208"/>
    <x v="0"/>
  </r>
  <r>
    <x v="30"/>
    <x v="2"/>
    <n v="111303"/>
    <x v="2"/>
    <n v="0.34531257700000001"/>
    <n v="14624.31863"/>
    <n v="0.13139195376584639"/>
    <x v="0"/>
  </r>
  <r>
    <x v="18"/>
    <x v="2"/>
    <n v="108345"/>
    <x v="2"/>
    <n v="0.32541329000000002"/>
    <n v="15646.32172"/>
    <n v="0.14441203304259542"/>
    <x v="0"/>
  </r>
  <r>
    <x v="11"/>
    <x v="0"/>
    <n v="76831"/>
    <x v="0"/>
    <n v="0.74211373400000002"/>
    <n v="7806.3987500000003"/>
    <n v="0.10160480470122737"/>
    <x v="0"/>
  </r>
  <r>
    <x v="5"/>
    <x v="1"/>
    <n v="27384"/>
    <x v="1"/>
    <n v="0.31364671700000002"/>
    <n v="16734.672750000002"/>
    <n v="0.6111113332602981"/>
    <x v="0"/>
  </r>
  <r>
    <x v="19"/>
    <x v="2"/>
    <n v="99216"/>
    <x v="0"/>
    <n v="0.216606143"/>
    <n v="15230.34511"/>
    <n v="0.1535069455531366"/>
    <x v="0"/>
  </r>
  <r>
    <x v="37"/>
    <x v="2"/>
    <n v="113659"/>
    <x v="2"/>
    <n v="0.33348598699999998"/>
    <n v="14364.69339"/>
    <n v="0.12638412611407807"/>
    <x v="0"/>
  </r>
  <r>
    <x v="14"/>
    <x v="1"/>
    <n v="25252"/>
    <x v="1"/>
    <n v="0.32176522099999999"/>
    <n v="16539.36419"/>
    <n v="0.6549724453508633"/>
    <x v="0"/>
  </r>
  <r>
    <x v="0"/>
    <x v="0"/>
    <n v="73596"/>
    <x v="1"/>
    <n v="0.85670421900000004"/>
    <n v="8281.7187400000003"/>
    <n v="0.11252946817761836"/>
    <x v="0"/>
  </r>
  <r>
    <x v="29"/>
    <x v="2"/>
    <n v="105991"/>
    <x v="0"/>
    <n v="0.34337797799999997"/>
    <n v="16616.088240000001"/>
    <n v="0.15676885999754697"/>
    <x v="0"/>
  </r>
  <r>
    <x v="0"/>
    <x v="0"/>
    <n v="90422"/>
    <x v="0"/>
    <n v="0.80621022099999995"/>
    <n v="6746.2810840000002"/>
    <n v="7.4608846121519107E-2"/>
    <x v="0"/>
  </r>
  <r>
    <x v="33"/>
    <x v="1"/>
    <n v="38923"/>
    <x v="1"/>
    <n v="0.33022601800000001"/>
    <n v="16971.181550000001"/>
    <n v="0.43601936001849811"/>
    <x v="0"/>
  </r>
  <r>
    <x v="41"/>
    <x v="1"/>
    <n v="28779"/>
    <x v="1"/>
    <n v="0.33652333000000001"/>
    <n v="16047.268330000001"/>
    <n v="0.55760340282845133"/>
    <x v="0"/>
  </r>
  <r>
    <x v="20"/>
    <x v="1"/>
    <n v="70054"/>
    <x v="1"/>
    <n v="0.71433936099999995"/>
    <n v="6609.9185070000003"/>
    <n v="9.4354619393610645E-2"/>
    <x v="0"/>
  </r>
  <r>
    <x v="52"/>
    <x v="1"/>
    <n v="38201"/>
    <x v="1"/>
    <n v="0.36978288799999998"/>
    <n v="16393.395700000001"/>
    <n v="0.42913525038611555"/>
    <x v="0"/>
  </r>
  <r>
    <x v="41"/>
    <x v="1"/>
    <n v="36031"/>
    <x v="1"/>
    <n v="0.240176635"/>
    <n v="16945.326239999999"/>
    <n v="0.47029852737920119"/>
    <x v="0"/>
  </r>
  <r>
    <x v="20"/>
    <x v="1"/>
    <n v="65942"/>
    <x v="1"/>
    <n v="0.800578385"/>
    <n v="5253.265007"/>
    <n v="7.9664932925904583E-2"/>
    <x v="0"/>
  </r>
  <r>
    <x v="6"/>
    <x v="1"/>
    <n v="28408"/>
    <x v="1"/>
    <n v="0.35807385899999999"/>
    <n v="15063.335800000001"/>
    <n v="0.5302497817516193"/>
    <x v="0"/>
  </r>
  <r>
    <x v="10"/>
    <x v="1"/>
    <n v="33550"/>
    <x v="1"/>
    <n v="0.36851562900000001"/>
    <n v="17106.32591"/>
    <n v="0.50987558599105809"/>
    <x v="0"/>
  </r>
  <r>
    <x v="35"/>
    <x v="2"/>
    <n v="108651"/>
    <x v="2"/>
    <n v="0.192343616"/>
    <n v="15881.242200000001"/>
    <n v="0.14616747383825276"/>
    <x v="0"/>
  </r>
  <r>
    <x v="14"/>
    <x v="1"/>
    <n v="34524"/>
    <x v="1"/>
    <n v="0.34811827299999998"/>
    <n v="14051.256520000001"/>
    <n v="0.40699966747769672"/>
    <x v="0"/>
  </r>
  <r>
    <x v="44"/>
    <x v="1"/>
    <n v="80914"/>
    <x v="0"/>
    <n v="0.81966425899999995"/>
    <n v="6833.5071369999996"/>
    <n v="8.4453952801740118E-2"/>
    <x v="0"/>
  </r>
  <r>
    <x v="21"/>
    <x v="3"/>
    <n v="129469"/>
    <x v="2"/>
    <n v="0.93999543100000005"/>
    <n v="5522.5734240000002"/>
    <n v="4.2655565610300539E-2"/>
    <x v="0"/>
  </r>
  <r>
    <x v="35"/>
    <x v="2"/>
    <n v="110732"/>
    <x v="2"/>
    <n v="0.322676248"/>
    <n v="14265.351839999999"/>
    <n v="0.12882772676371779"/>
    <x v="0"/>
  </r>
  <r>
    <x v="22"/>
    <x v="0"/>
    <n v="79794"/>
    <x v="0"/>
    <n v="0.82240840100000001"/>
    <n v="5893.9752850000004"/>
    <n v="7.3864893162393169E-2"/>
    <x v="0"/>
  </r>
  <r>
    <x v="18"/>
    <x v="2"/>
    <n v="92569"/>
    <x v="0"/>
    <n v="0.33607980599999998"/>
    <n v="13765.686"/>
    <n v="0.14870729941989219"/>
    <x v="0"/>
  </r>
  <r>
    <x v="17"/>
    <x v="0"/>
    <n v="73516"/>
    <x v="1"/>
    <n v="0.80649915400000005"/>
    <n v="7696.8323739999996"/>
    <n v="0.10469601683987159"/>
    <x v="0"/>
  </r>
  <r>
    <x v="44"/>
    <x v="1"/>
    <n v="78702"/>
    <x v="0"/>
    <n v="0.76327368200000001"/>
    <n v="5030.3648389999998"/>
    <n v="6.3916607443267007E-2"/>
    <x v="0"/>
  </r>
  <r>
    <x v="14"/>
    <x v="1"/>
    <n v="28160"/>
    <x v="1"/>
    <n v="0.33884885100000001"/>
    <n v="15607.06178"/>
    <n v="0.55422804616477273"/>
    <x v="0"/>
  </r>
  <r>
    <x v="30"/>
    <x v="2"/>
    <n v="103204"/>
    <x v="0"/>
    <n v="0.30108735399999997"/>
    <n v="15149.81042"/>
    <n v="0.14679479884500601"/>
    <x v="0"/>
  </r>
  <r>
    <x v="24"/>
    <x v="3"/>
    <n v="120957"/>
    <x v="2"/>
    <n v="0.87767342500000001"/>
    <n v="5590.4472159999996"/>
    <n v="4.6218467852211939E-2"/>
    <x v="0"/>
  </r>
  <r>
    <x v="53"/>
    <x v="2"/>
    <n v="114642"/>
    <x v="2"/>
    <n v="0.30920491500000002"/>
    <n v="14067.61779"/>
    <n v="0.12270911001203748"/>
    <x v="0"/>
  </r>
  <r>
    <x v="45"/>
    <x v="1"/>
    <n v="68944"/>
    <x v="1"/>
    <n v="0.74556746399999996"/>
    <n v="6828.7097020000001"/>
    <n v="9.9047193403341838E-2"/>
    <x v="0"/>
  </r>
  <r>
    <x v="11"/>
    <x v="0"/>
    <n v="64768"/>
    <x v="1"/>
    <n v="0.73325685100000004"/>
    <n v="6486.353873"/>
    <n v="0.10014750915575593"/>
    <x v="0"/>
  </r>
  <r>
    <x v="51"/>
    <x v="3"/>
    <n v="129726"/>
    <x v="2"/>
    <n v="0.95179231200000003"/>
    <n v="4550.7995220000003"/>
    <n v="3.5080088201285789E-2"/>
    <x v="0"/>
  </r>
  <r>
    <x v="7"/>
    <x v="2"/>
    <n v="109038"/>
    <x v="2"/>
    <n v="0.32421320300000001"/>
    <n v="16502.389480000002"/>
    <n v="0.15134530604009613"/>
    <x v="0"/>
  </r>
  <r>
    <x v="40"/>
    <x v="2"/>
    <n v="125662"/>
    <x v="2"/>
    <n v="0.926818366"/>
    <n v="6089.4783230000003"/>
    <n v="4.8459186731072246E-2"/>
    <x v="0"/>
  </r>
  <r>
    <x v="2"/>
    <x v="2"/>
    <n v="112531"/>
    <x v="2"/>
    <n v="0.34276617399999998"/>
    <n v="14361.33498"/>
    <n v="0.12762114421803769"/>
    <x v="0"/>
  </r>
  <r>
    <x v="37"/>
    <x v="2"/>
    <n v="104738"/>
    <x v="0"/>
    <n v="0.40595884999999998"/>
    <n v="15634.31387"/>
    <n v="0.14927069325364242"/>
    <x v="0"/>
  </r>
  <r>
    <x v="52"/>
    <x v="1"/>
    <n v="32421"/>
    <x v="1"/>
    <n v="0.30327620599999999"/>
    <n v="15319.46766"/>
    <n v="0.47251681502729714"/>
    <x v="0"/>
  </r>
  <r>
    <x v="54"/>
    <x v="0"/>
    <n v="72086"/>
    <x v="1"/>
    <n v="0.79111472599999999"/>
    <n v="6732.0960690000002"/>
    <n v="9.3389785381350052E-2"/>
    <x v="0"/>
  </r>
  <r>
    <x v="12"/>
    <x v="1"/>
    <n v="24391"/>
    <x v="1"/>
    <n v="0.27610134600000003"/>
    <n v="17053.03011"/>
    <n v="0.69915256078061583"/>
    <x v="0"/>
  </r>
  <r>
    <x v="19"/>
    <x v="2"/>
    <n v="100661"/>
    <x v="0"/>
    <n v="0.37664124999999998"/>
    <n v="16873.128639999999"/>
    <n v="0.1676232964107251"/>
    <x v="0"/>
  </r>
  <r>
    <x v="7"/>
    <x v="2"/>
    <n v="109809"/>
    <x v="2"/>
    <n v="0.35566018700000002"/>
    <n v="14978.502140000001"/>
    <n v="0.13640505004143558"/>
    <x v="0"/>
  </r>
  <r>
    <x v="22"/>
    <x v="0"/>
    <n v="72055"/>
    <x v="1"/>
    <n v="0.75497234599999996"/>
    <n v="6544.8474980000001"/>
    <n v="9.0831274692942887E-2"/>
    <x v="0"/>
  </r>
  <r>
    <x v="9"/>
    <x v="1"/>
    <n v="78837"/>
    <x v="0"/>
    <n v="0.74594897500000001"/>
    <n v="6811.3032359999997"/>
    <n v="8.6397291068914334E-2"/>
    <x v="0"/>
  </r>
  <r>
    <x v="41"/>
    <x v="1"/>
    <n v="15695"/>
    <x v="1"/>
    <n v="0.257174966"/>
    <n v="17366.186259999999"/>
    <n v="1.1064788951895508"/>
    <x v="0"/>
  </r>
  <r>
    <x v="41"/>
    <x v="1"/>
    <n v="124372"/>
    <x v="2"/>
    <n v="0"/>
    <n v="15374.46595"/>
    <n v="0.12361677829414981"/>
    <x v="0"/>
  </r>
  <r>
    <x v="29"/>
    <x v="2"/>
    <n v="108499"/>
    <x v="2"/>
    <n v="0.26127191300000002"/>
    <n v="16046.08302"/>
    <n v="0.14789152913851741"/>
    <x v="0"/>
  </r>
  <r>
    <x v="14"/>
    <x v="1"/>
    <n v="22008"/>
    <x v="1"/>
    <n v="0.38190606900000001"/>
    <n v="16458.398099999999"/>
    <n v="0.7478370637949836"/>
    <x v="0"/>
  </r>
  <r>
    <x v="8"/>
    <x v="2"/>
    <n v="96241"/>
    <x v="0"/>
    <n v="0.377338491"/>
    <n v="15485.156010000001"/>
    <n v="0.16089978294074253"/>
    <x v="0"/>
  </r>
  <r>
    <x v="20"/>
    <x v="1"/>
    <n v="74460"/>
    <x v="1"/>
    <n v="0.75453932899999998"/>
    <n v="7567.6476519999997"/>
    <n v="0.10163373156056943"/>
    <x v="0"/>
  </r>
  <r>
    <x v="26"/>
    <x v="1"/>
    <n v="62886"/>
    <x v="1"/>
    <n v="0.74801626799999998"/>
    <n v="8302.5886379999993"/>
    <n v="0.13202602547466843"/>
    <x v="0"/>
  </r>
  <r>
    <x v="35"/>
    <x v="2"/>
    <n v="106894"/>
    <x v="0"/>
    <n v="0.34323576900000002"/>
    <n v="14075.21737"/>
    <n v="0.13167453149849384"/>
    <x v="0"/>
  </r>
  <r>
    <x v="39"/>
    <x v="1"/>
    <n v="74430"/>
    <x v="1"/>
    <n v="0.75177416200000002"/>
    <n v="7145.2511279999999"/>
    <n v="9.5999612091898431E-2"/>
    <x v="0"/>
  </r>
  <r>
    <x v="16"/>
    <x v="1"/>
    <n v="24376"/>
    <x v="1"/>
    <n v="0.28127945700000001"/>
    <n v="15134.99423"/>
    <n v="0.6208973674926157"/>
    <x v="0"/>
  </r>
  <r>
    <x v="0"/>
    <x v="0"/>
    <n v="67346"/>
    <x v="1"/>
    <n v="0.725156896"/>
    <n v="8857.8491159999994"/>
    <n v="0.13152747180233421"/>
    <x v="0"/>
  </r>
  <r>
    <x v="2"/>
    <x v="2"/>
    <n v="106014"/>
    <x v="0"/>
    <n v="0.347945114"/>
    <n v="15038.010749999999"/>
    <n v="0.14184929113135999"/>
    <x v="0"/>
  </r>
  <r>
    <x v="31"/>
    <x v="1"/>
    <n v="82343"/>
    <x v="0"/>
    <n v="0.73231862199999997"/>
    <n v="8090.7067399999996"/>
    <n v="9.8256157050386789E-2"/>
    <x v="0"/>
  </r>
  <r>
    <x v="10"/>
    <x v="1"/>
    <n v="35484"/>
    <x v="1"/>
    <n v="0.39706360400000001"/>
    <n v="17324.045109999999"/>
    <n v="0.48822131411340319"/>
    <x v="0"/>
  </r>
  <r>
    <x v="15"/>
    <x v="3"/>
    <n v="136255"/>
    <x v="2"/>
    <n v="0.93587610399999999"/>
    <n v="4126.2266509999999"/>
    <n v="3.0283120993725002E-2"/>
    <x v="0"/>
  </r>
  <r>
    <x v="30"/>
    <x v="2"/>
    <n v="98993"/>
    <x v="0"/>
    <n v="0.32299308900000001"/>
    <n v="16138.079369999999"/>
    <n v="0.16302242956572685"/>
    <x v="0"/>
  </r>
  <r>
    <x v="38"/>
    <x v="3"/>
    <n v="109152"/>
    <x v="2"/>
    <n v="0.32344641600000001"/>
    <n v="16022.482480000001"/>
    <n v="0.14679055335678687"/>
    <x v="0"/>
  </r>
  <r>
    <x v="32"/>
    <x v="3"/>
    <n v="120465"/>
    <x v="2"/>
    <n v="0.90748538700000003"/>
    <n v="4838.3483500000002"/>
    <n v="4.016393433777446E-2"/>
    <x v="0"/>
  </r>
  <r>
    <x v="7"/>
    <x v="2"/>
    <n v="104285"/>
    <x v="0"/>
    <n v="0.21236005099999999"/>
    <n v="13347.558779999999"/>
    <n v="0.12799116632305702"/>
    <x v="0"/>
  </r>
  <r>
    <x v="30"/>
    <x v="2"/>
    <n v="102291"/>
    <x v="0"/>
    <n v="0.24786227599999999"/>
    <n v="15819.577600000001"/>
    <n v="0.15465268303174279"/>
    <x v="0"/>
  </r>
  <r>
    <x v="6"/>
    <x v="1"/>
    <n v="21652"/>
    <x v="1"/>
    <n v="0.31845613699999997"/>
    <n v="14175.169889999999"/>
    <n v="0.65468177951228523"/>
    <x v="0"/>
  </r>
  <r>
    <x v="9"/>
    <x v="1"/>
    <n v="67372"/>
    <x v="1"/>
    <n v="0.73406731000000003"/>
    <n v="6618.549336"/>
    <n v="9.82388727661343E-2"/>
    <x v="0"/>
  </r>
  <r>
    <x v="25"/>
    <x v="2"/>
    <n v="122671"/>
    <x v="2"/>
    <n v="0.91010711300000002"/>
    <n v="4206.2872390000002"/>
    <n v="3.4289173798208214E-2"/>
    <x v="0"/>
  </r>
  <r>
    <x v="0"/>
    <x v="0"/>
    <n v="68038"/>
    <x v="1"/>
    <n v="0.80148699199999995"/>
    <n v="7719.283633"/>
    <n v="0.11345547536670685"/>
    <x v="0"/>
  </r>
  <r>
    <x v="42"/>
    <x v="1"/>
    <n v="126601"/>
    <x v="2"/>
    <n v="2.5170168999999999E-2"/>
    <n v="14117.447039999999"/>
    <n v="0.11151133908894874"/>
    <x v="0"/>
  </r>
  <r>
    <x v="15"/>
    <x v="3"/>
    <n v="123828"/>
    <x v="2"/>
    <n v="0.94201290800000004"/>
    <n v="3798.8404"/>
    <n v="3.0678363536518396E-2"/>
    <x v="0"/>
  </r>
  <r>
    <x v="29"/>
    <x v="2"/>
    <n v="110106"/>
    <x v="2"/>
    <n v="0.28676927099999999"/>
    <n v="14924.53722"/>
    <n v="0.13554699307939622"/>
    <x v="0"/>
  </r>
  <r>
    <x v="27"/>
    <x v="2"/>
    <n v="127699"/>
    <x v="2"/>
    <n v="0.88142454699999995"/>
    <n v="5490.8149560000002"/>
    <n v="4.2998104574037389E-2"/>
    <x v="0"/>
  </r>
  <r>
    <x v="33"/>
    <x v="1"/>
    <n v="23854"/>
    <x v="1"/>
    <n v="0.314446683"/>
    <n v="16828.41012"/>
    <n v="0.705475396998407"/>
    <x v="0"/>
  </r>
  <r>
    <x v="27"/>
    <x v="2"/>
    <n v="100592"/>
    <x v="0"/>
    <n v="0.25959834900000001"/>
    <n v="15520.35578"/>
    <n v="0.15429016005248927"/>
    <x v="0"/>
  </r>
  <r>
    <x v="18"/>
    <x v="2"/>
    <n v="116616"/>
    <x v="2"/>
    <n v="0.32093004800000002"/>
    <n v="15104.49811"/>
    <n v="0.12952337680935722"/>
    <x v="0"/>
  </r>
  <r>
    <x v="17"/>
    <x v="0"/>
    <n v="65313"/>
    <x v="1"/>
    <n v="0.75460299900000005"/>
    <n v="5574.2436770000004"/>
    <n v="8.5346618238329286E-2"/>
    <x v="0"/>
  </r>
  <r>
    <x v="27"/>
    <x v="2"/>
    <n v="94762"/>
    <x v="0"/>
    <n v="0.30359619100000002"/>
    <n v="15352.521940000001"/>
    <n v="0.16201137523479878"/>
    <x v="0"/>
  </r>
  <r>
    <x v="41"/>
    <x v="1"/>
    <n v="27705"/>
    <x v="1"/>
    <n v="0.32937695099999997"/>
    <n v="17130.856100000001"/>
    <n v="0.61833084641761416"/>
    <x v="0"/>
  </r>
  <r>
    <x v="10"/>
    <x v="1"/>
    <n v="22616"/>
    <x v="1"/>
    <n v="0.322850682"/>
    <n v="17275.66131"/>
    <n v="0.76386900026529891"/>
    <x v="0"/>
  </r>
  <r>
    <x v="23"/>
    <x v="3"/>
    <n v="123718"/>
    <x v="2"/>
    <n v="0.80655286199999998"/>
    <n v="4420.4458210000003"/>
    <n v="3.573001358735188E-2"/>
    <x v="0"/>
  </r>
  <r>
    <x v="9"/>
    <x v="1"/>
    <n v="72027"/>
    <x v="1"/>
    <n v="0.76232491700000005"/>
    <n v="6926.1235980000001"/>
    <n v="9.6160101045441301E-2"/>
    <x v="0"/>
  </r>
  <r>
    <x v="36"/>
    <x v="2"/>
    <n v="117050"/>
    <x v="2"/>
    <n v="0.31135553500000002"/>
    <n v="14310.54621"/>
    <n v="0.12226011285775309"/>
    <x v="0"/>
  </r>
  <r>
    <x v="31"/>
    <x v="1"/>
    <n v="70580"/>
    <x v="1"/>
    <n v="0.76650904500000006"/>
    <n v="7262.1087230000003"/>
    <n v="0.1028918776282233"/>
    <x v="0"/>
  </r>
  <r>
    <x v="1"/>
    <x v="1"/>
    <n v="73675"/>
    <x v="1"/>
    <n v="0.79661916700000002"/>
    <n v="4688.6571569999996"/>
    <n v="6.3639730668476419E-2"/>
    <x v="0"/>
  </r>
  <r>
    <x v="20"/>
    <x v="1"/>
    <n v="63476"/>
    <x v="1"/>
    <n v="0.75190002"/>
    <n v="7543.5428019999999"/>
    <n v="0.11884086587056525"/>
    <x v="0"/>
  </r>
  <r>
    <x v="1"/>
    <x v="1"/>
    <n v="67731"/>
    <x v="1"/>
    <n v="0.81916994899999995"/>
    <n v="5956.5556770000003"/>
    <n v="8.7944304336271428E-2"/>
    <x v="0"/>
  </r>
  <r>
    <x v="16"/>
    <x v="1"/>
    <n v="29029"/>
    <x v="1"/>
    <n v="0.30375897099999999"/>
    <n v="15592.991529999999"/>
    <n v="0.53715221089255571"/>
    <x v="0"/>
  </r>
  <r>
    <x v="18"/>
    <x v="2"/>
    <n v="106757"/>
    <x v="0"/>
    <n v="0.25839611400000001"/>
    <n v="14431.6528"/>
    <n v="0.13518226252142718"/>
    <x v="0"/>
  </r>
  <r>
    <x v="18"/>
    <x v="2"/>
    <n v="107100"/>
    <x v="0"/>
    <n v="0.34243548299999998"/>
    <n v="14895.473480000001"/>
    <n v="0.13908005116713351"/>
    <x v="0"/>
  </r>
  <r>
    <x v="39"/>
    <x v="1"/>
    <n v="70430"/>
    <x v="1"/>
    <n v="0.69699425800000003"/>
    <n v="6971.1648859999996"/>
    <n v="9.8980049495953418E-2"/>
    <x v="0"/>
  </r>
  <r>
    <x v="0"/>
    <x v="0"/>
    <n v="69408"/>
    <x v="1"/>
    <n v="0.87990599800000002"/>
    <n v="6491.7711499999996"/>
    <n v="9.3530589413324108E-2"/>
    <x v="0"/>
  </r>
  <r>
    <x v="39"/>
    <x v="1"/>
    <n v="71229"/>
    <x v="1"/>
    <n v="0.78788976300000002"/>
    <n v="9024.3374609999992"/>
    <n v="0.12669470947226549"/>
    <x v="0"/>
  </r>
  <r>
    <x v="41"/>
    <x v="1"/>
    <n v="23400"/>
    <x v="1"/>
    <n v="0.27803553800000003"/>
    <n v="15215.28126"/>
    <n v="0.65022569487179482"/>
    <x v="0"/>
  </r>
  <r>
    <x v="36"/>
    <x v="2"/>
    <n v="108417"/>
    <x v="2"/>
    <n v="0.28737086699999997"/>
    <n v="16696.398659999999"/>
    <n v="0.15400166634383905"/>
    <x v="0"/>
  </r>
  <r>
    <x v="5"/>
    <x v="1"/>
    <n v="24105"/>
    <x v="1"/>
    <n v="0.27180902299999998"/>
    <n v="16524.902539999999"/>
    <n v="0.68553837544077989"/>
    <x v="0"/>
  </r>
  <r>
    <x v="5"/>
    <x v="1"/>
    <n v="30481"/>
    <x v="1"/>
    <n v="0.39702289400000002"/>
    <n v="16837.205959999999"/>
    <n v="0.55238364751812608"/>
    <x v="0"/>
  </r>
  <r>
    <x v="16"/>
    <x v="1"/>
    <n v="22782"/>
    <x v="1"/>
    <n v="0.35630687100000002"/>
    <n v="15924.07171"/>
    <n v="0.6989760209814766"/>
    <x v="0"/>
  </r>
  <r>
    <x v="40"/>
    <x v="2"/>
    <n v="123005"/>
    <x v="2"/>
    <n v="0.98452619399999997"/>
    <n v="4371.2347330000002"/>
    <n v="3.553704916873298E-2"/>
    <x v="0"/>
  </r>
  <r>
    <x v="10"/>
    <x v="1"/>
    <n v="18724"/>
    <x v="1"/>
    <n v="0.32786231500000002"/>
    <n v="15341.38111"/>
    <n v="0.81934314836573385"/>
    <x v="0"/>
  </r>
  <r>
    <x v="55"/>
    <x v="1"/>
    <n v="27271"/>
    <x v="1"/>
    <n v="0.28392289500000001"/>
    <n v="14928.1656"/>
    <n v="0.54740074071357858"/>
    <x v="0"/>
  </r>
  <r>
    <x v="5"/>
    <x v="1"/>
    <n v="36463"/>
    <x v="1"/>
    <n v="0.35362095700000001"/>
    <n v="16563.372589999999"/>
    <n v="0.45425150399034636"/>
    <x v="0"/>
  </r>
  <r>
    <x v="9"/>
    <x v="1"/>
    <n v="74282"/>
    <x v="1"/>
    <n v="0.69223647399999999"/>
    <n v="7286.7547510000004"/>
    <n v="9.809583413209122E-2"/>
    <x v="0"/>
  </r>
  <r>
    <x v="10"/>
    <x v="1"/>
    <n v="36032"/>
    <x v="1"/>
    <n v="0.33696830700000002"/>
    <n v="17348.599880000002"/>
    <n v="0.48147757215808173"/>
    <x v="0"/>
  </r>
  <r>
    <x v="34"/>
    <x v="1"/>
    <n v="77052"/>
    <x v="0"/>
    <n v="0.70726243499999997"/>
    <n v="6296.4173110000002"/>
    <n v="8.1716468242226031E-2"/>
    <x v="0"/>
  </r>
  <r>
    <x v="38"/>
    <x v="3"/>
    <n v="132948"/>
    <x v="2"/>
    <n v="0.88980017300000003"/>
    <n v="2839.786357"/>
    <n v="2.1360128448716792E-2"/>
    <x v="0"/>
  </r>
  <r>
    <x v="8"/>
    <x v="2"/>
    <n v="98030"/>
    <x v="0"/>
    <n v="0.41111171400000002"/>
    <n v="16316.842909999999"/>
    <n v="0.16644744374171172"/>
    <x v="0"/>
  </r>
  <r>
    <x v="24"/>
    <x v="3"/>
    <n v="128625"/>
    <x v="2"/>
    <n v="0.81673898899999997"/>
    <n v="4914.1171270000004"/>
    <n v="3.8204992241010691E-2"/>
    <x v="0"/>
  </r>
  <r>
    <x v="27"/>
    <x v="2"/>
    <n v="101206"/>
    <x v="0"/>
    <n v="0.38744069800000003"/>
    <n v="14936.775390000001"/>
    <n v="0.14758784449538564"/>
    <x v="0"/>
  </r>
  <r>
    <x v="42"/>
    <x v="1"/>
    <n v="19934"/>
    <x v="1"/>
    <n v="0.20314024"/>
    <n v="17969.693770000002"/>
    <n v="0.90145950486605808"/>
    <x v="0"/>
  </r>
  <r>
    <x v="16"/>
    <x v="1"/>
    <n v="35297"/>
    <x v="1"/>
    <n v="0.35514901900000001"/>
    <n v="16091.401949999999"/>
    <n v="0.45588582457432641"/>
    <x v="0"/>
  </r>
  <r>
    <x v="14"/>
    <x v="1"/>
    <n v="30267"/>
    <x v="1"/>
    <n v="0.28931006599999998"/>
    <n v="14386.35188"/>
    <n v="0.47531476129117523"/>
    <x v="0"/>
  </r>
  <r>
    <x v="56"/>
    <x v="0"/>
    <n v="77769"/>
    <x v="0"/>
    <n v="0.79132877700000004"/>
    <n v="6559.8299230000002"/>
    <n v="8.4350189960009772E-2"/>
    <x v="1"/>
  </r>
  <r>
    <x v="57"/>
    <x v="1"/>
    <n v="17760"/>
    <x v="1"/>
    <n v="0.34877754799999999"/>
    <n v="16869.507130000002"/>
    <n v="0.94985963569819831"/>
    <x v="2"/>
  </r>
  <r>
    <x v="57"/>
    <x v="1"/>
    <n v="42592"/>
    <x v="1"/>
    <n v="0.355289682"/>
    <n v="18086.28716"/>
    <n v="0.42464047614575506"/>
    <x v="2"/>
  </r>
  <r>
    <x v="58"/>
    <x v="2"/>
    <n v="107963"/>
    <x v="2"/>
    <n v="0.29050863300000002"/>
    <n v="13407.081389999999"/>
    <n v="0.12418218639719163"/>
    <x v="3"/>
  </r>
  <r>
    <x v="57"/>
    <x v="1"/>
    <n v="31481"/>
    <x v="1"/>
    <n v="0.31742397100000003"/>
    <n v="16180.68808"/>
    <n v="0.51398265874654558"/>
    <x v="2"/>
  </r>
  <r>
    <x v="59"/>
    <x v="1"/>
    <n v="120678"/>
    <x v="2"/>
    <n v="6.3272851000000005E-2"/>
    <n v="14264.47385"/>
    <n v="0.11820276976748041"/>
    <x v="4"/>
  </r>
  <r>
    <x v="60"/>
    <x v="1"/>
    <n v="22672"/>
    <x v="1"/>
    <n v="0.271064535"/>
    <n v="15407.64676"/>
    <n v="0.67958921841919551"/>
    <x v="5"/>
  </r>
  <r>
    <x v="59"/>
    <x v="1"/>
    <n v="17851"/>
    <x v="1"/>
    <n v="0.28986598499999999"/>
    <n v="17472.470689999998"/>
    <n v="0.97879506414206474"/>
    <x v="4"/>
  </r>
  <r>
    <x v="58"/>
    <x v="2"/>
    <n v="111449"/>
    <x v="2"/>
    <n v="0.29410620300000001"/>
    <n v="13929.62155"/>
    <n v="0.12498650997317158"/>
    <x v="3"/>
  </r>
  <r>
    <x v="57"/>
    <x v="1"/>
    <n v="23042"/>
    <x v="1"/>
    <n v="0.36631201099999999"/>
    <n v="18149.03587"/>
    <n v="0.78765019833347794"/>
    <x v="2"/>
  </r>
  <r>
    <x v="58"/>
    <x v="2"/>
    <n v="101481"/>
    <x v="0"/>
    <n v="0.270235051"/>
    <n v="15226.61413"/>
    <n v="0.15004398981090056"/>
    <x v="3"/>
  </r>
  <r>
    <x v="60"/>
    <x v="1"/>
    <n v="24370"/>
    <x v="1"/>
    <n v="0.29632857099999999"/>
    <n v="16141.04898"/>
    <n v="0.66233274435781697"/>
    <x v="5"/>
  </r>
  <r>
    <x v="60"/>
    <x v="1"/>
    <n v="26917"/>
    <x v="1"/>
    <n v="0.37671353000000002"/>
    <n v="17986.618640000001"/>
    <n v="0.66822523461009775"/>
    <x v="5"/>
  </r>
  <r>
    <x v="57"/>
    <x v="1"/>
    <n v="23322"/>
    <x v="1"/>
    <n v="0.30682119699999999"/>
    <n v="16131.26766"/>
    <n v="0.69167599948546432"/>
    <x v="2"/>
  </r>
  <r>
    <x v="60"/>
    <x v="1"/>
    <n v="25886"/>
    <x v="1"/>
    <n v="0.30175376799999998"/>
    <n v="17266.045730000002"/>
    <n v="0.66700323456694743"/>
    <x v="5"/>
  </r>
  <r>
    <x v="56"/>
    <x v="0"/>
    <n v="74340"/>
    <x v="1"/>
    <n v="0.73516504500000002"/>
    <n v="7259.5409220000001"/>
    <n v="9.7653227360774822E-2"/>
    <x v="1"/>
  </r>
  <r>
    <x v="58"/>
    <x v="2"/>
    <n v="110882"/>
    <x v="2"/>
    <n v="0.325280607"/>
    <n v="14004.613740000001"/>
    <n v="0.1263019582980105"/>
    <x v="3"/>
  </r>
  <r>
    <x v="60"/>
    <x v="1"/>
    <n v="36991"/>
    <x v="1"/>
    <n v="0.26859790500000003"/>
    <n v="19047.77234"/>
    <n v="0.51492991105944685"/>
    <x v="5"/>
  </r>
  <r>
    <x v="56"/>
    <x v="0"/>
    <n v="77101"/>
    <x v="0"/>
    <n v="0.76671958399999995"/>
    <n v="8148.4918479999997"/>
    <n v="0.10568594243913827"/>
    <x v="1"/>
  </r>
  <r>
    <x v="57"/>
    <x v="1"/>
    <n v="26045"/>
    <x v="1"/>
    <n v="0.37529212299999998"/>
    <n v="15903.558360000001"/>
    <n v="0.61061848185832213"/>
    <x v="2"/>
  </r>
  <r>
    <x v="59"/>
    <x v="1"/>
    <n v="33303"/>
    <x v="1"/>
    <n v="0.39971568600000001"/>
    <n v="15232.59807"/>
    <n v="0.45739417079542383"/>
    <x v="4"/>
  </r>
  <r>
    <x v="56"/>
    <x v="0"/>
    <n v="70798"/>
    <x v="1"/>
    <n v="0.75352838700000002"/>
    <n v="5330.7398999999996"/>
    <n v="7.5295063419870606E-2"/>
    <x v="1"/>
  </r>
  <r>
    <x v="56"/>
    <x v="0"/>
    <n v="70259"/>
    <x v="1"/>
    <n v="0.769712917"/>
    <n v="7101.6745140000003"/>
    <n v="0.101078502597532"/>
    <x v="1"/>
  </r>
  <r>
    <x v="56"/>
    <x v="0"/>
    <n v="69879"/>
    <x v="1"/>
    <n v="0.72099868700000003"/>
    <n v="6669.0335180000002"/>
    <n v="9.5436876858569816E-2"/>
    <x v="1"/>
  </r>
  <r>
    <x v="58"/>
    <x v="2"/>
    <n v="116247"/>
    <x v="2"/>
    <n v="0.29431513799999998"/>
    <n v="16178.20472"/>
    <n v="0.1391709439383382"/>
    <x v="3"/>
  </r>
  <r>
    <x v="59"/>
    <x v="1"/>
    <n v="28802"/>
    <x v="1"/>
    <n v="0.40838783200000001"/>
    <n v="16293.038329999999"/>
    <n v="0.56569121345739881"/>
    <x v="4"/>
  </r>
  <r>
    <x v="58"/>
    <x v="2"/>
    <n v="104388"/>
    <x v="0"/>
    <n v="0.28647323200000002"/>
    <n v="14406.561250000001"/>
    <n v="0.13800974489404913"/>
    <x v="3"/>
  </r>
  <r>
    <x v="59"/>
    <x v="1"/>
    <n v="26092"/>
    <x v="1"/>
    <n v="0.31287320699999999"/>
    <n v="17105.79393"/>
    <n v="0.65559535221523835"/>
    <x v="4"/>
  </r>
  <r>
    <x v="59"/>
    <x v="1"/>
    <n v="34001"/>
    <x v="1"/>
    <n v="0.337569324"/>
    <n v="15530.93413"/>
    <n v="0.45677874562512866"/>
    <x v="4"/>
  </r>
  <r>
    <x v="60"/>
    <x v="1"/>
    <n v="29082"/>
    <x v="1"/>
    <n v="0.28248852099999999"/>
    <n v="18794.488170000001"/>
    <n v="0.64625844749329486"/>
    <x v="5"/>
  </r>
  <r>
    <x v="59"/>
    <x v="1"/>
    <n v="28409"/>
    <x v="1"/>
    <n v="0.305653534"/>
    <n v="17326.175609999998"/>
    <n v="0.60988333309866583"/>
    <x v="4"/>
  </r>
  <r>
    <x v="58"/>
    <x v="2"/>
    <n v="107115"/>
    <x v="2"/>
    <n v="0.32804208600000001"/>
    <n v="15693.49957"/>
    <n v="0.14651075544975026"/>
    <x v="3"/>
  </r>
  <r>
    <x v="56"/>
    <x v="0"/>
    <n v="75757"/>
    <x v="0"/>
    <n v="0.80979441699999999"/>
    <n v="7390.5772930000003"/>
    <n v="9.755636169594889E-2"/>
    <x v="1"/>
  </r>
  <r>
    <x v="60"/>
    <x v="1"/>
    <n v="30148"/>
    <x v="1"/>
    <n v="0.277388947"/>
    <n v="15324.287410000001"/>
    <n v="0.50830195734377071"/>
    <x v="5"/>
  </r>
  <r>
    <x v="58"/>
    <x v="2"/>
    <n v="99457"/>
    <x v="0"/>
    <n v="0.36580649700000001"/>
    <n v="14580.61348"/>
    <n v="0.14660218466271857"/>
    <x v="3"/>
  </r>
  <r>
    <x v="59"/>
    <x v="1"/>
    <n v="17388"/>
    <x v="1"/>
    <n v="0.46618944499999998"/>
    <n v="16698.621040000002"/>
    <n v="0.96035317690361177"/>
    <x v="4"/>
  </r>
  <r>
    <x v="59"/>
    <x v="1"/>
    <n v="28585"/>
    <x v="1"/>
    <n v="0.39773966599999999"/>
    <n v="16725.841850000001"/>
    <n v="0.58512652964841705"/>
    <x v="4"/>
  </r>
  <r>
    <x v="58"/>
    <x v="2"/>
    <n v="122924"/>
    <x v="2"/>
    <n v="0.89046022400000002"/>
    <n v="3071.9445759999999"/>
    <n v="2.4990600501122645E-2"/>
    <x v="3"/>
  </r>
  <r>
    <x v="57"/>
    <x v="1"/>
    <n v="18459"/>
    <x v="1"/>
    <n v="0.264549906"/>
    <n v="15637.59765"/>
    <n v="0.84715302291565087"/>
    <x v="2"/>
  </r>
  <r>
    <x v="56"/>
    <x v="0"/>
    <n v="78635"/>
    <x v="0"/>
    <n v="0.78644004999999995"/>
    <n v="7162.7390429999996"/>
    <n v="9.1088434450308384E-2"/>
    <x v="1"/>
  </r>
  <r>
    <x v="57"/>
    <x v="1"/>
    <n v="24578"/>
    <x v="1"/>
    <n v="0.37616545899999998"/>
    <n v="17789.247520000001"/>
    <n v="0.72378743266335754"/>
    <x v="2"/>
  </r>
  <r>
    <x v="56"/>
    <x v="0"/>
    <n v="83351"/>
    <x v="0"/>
    <n v="0.84069780400000005"/>
    <n v="6673.9097110000002"/>
    <n v="8.0069941704358674E-2"/>
    <x v="1"/>
  </r>
  <r>
    <x v="59"/>
    <x v="1"/>
    <n v="33251"/>
    <x v="1"/>
    <n v="0.30439136500000002"/>
    <n v="18868.241610000001"/>
    <n v="0.5674488469519714"/>
    <x v="4"/>
  </r>
  <r>
    <x v="57"/>
    <x v="1"/>
    <n v="25701"/>
    <x v="1"/>
    <n v="0.31522057399999998"/>
    <n v="15738.8593"/>
    <n v="0.61238314851562192"/>
    <x v="2"/>
  </r>
  <r>
    <x v="58"/>
    <x v="2"/>
    <n v="102618"/>
    <x v="0"/>
    <n v="0.27637792100000003"/>
    <n v="13209.30161"/>
    <n v="0.12872304673644"/>
    <x v="3"/>
  </r>
  <r>
    <x v="56"/>
    <x v="0"/>
    <n v="80278"/>
    <x v="0"/>
    <n v="0.82335899099999998"/>
    <n v="6335.9783200000002"/>
    <n v="7.892546301601934E-2"/>
    <x v="1"/>
  </r>
  <r>
    <x v="56"/>
    <x v="0"/>
    <n v="77559"/>
    <x v="0"/>
    <n v="0.71229637199999996"/>
    <n v="5742.524488"/>
    <n v="7.404072368132647E-2"/>
    <x v="1"/>
  </r>
  <r>
    <x v="56"/>
    <x v="0"/>
    <n v="70272"/>
    <x v="1"/>
    <n v="0.82295960099999999"/>
    <n v="5290.0870439999999"/>
    <n v="7.5280154883879777E-2"/>
    <x v="1"/>
  </r>
  <r>
    <x v="58"/>
    <x v="2"/>
    <n v="114833"/>
    <x v="2"/>
    <n v="0.30506968600000001"/>
    <n v="13953.02972"/>
    <n v="0.12150714272029818"/>
    <x v="3"/>
  </r>
  <r>
    <x v="60"/>
    <x v="1"/>
    <n v="16950"/>
    <x v="1"/>
    <n v="0.32300404300000002"/>
    <n v="17172.609400000001"/>
    <n v="1.0131332979351033"/>
    <x v="5"/>
  </r>
  <r>
    <x v="58"/>
    <x v="2"/>
    <n v="112943"/>
    <x v="2"/>
    <n v="0.341239503"/>
    <n v="14297.702230000001"/>
    <n v="0.12659219455831702"/>
    <x v="3"/>
  </r>
  <r>
    <x v="33"/>
    <x v="1"/>
    <n v="27169"/>
    <x v="1"/>
    <n v="0.31417304499999998"/>
    <n v="15061.77622"/>
    <n v="0.5543735956420921"/>
    <x v="4"/>
  </r>
  <r>
    <x v="59"/>
    <x v="1"/>
    <n v="17946"/>
    <x v="1"/>
    <n v="0.26964363000000002"/>
    <n v="16715.160019999999"/>
    <n v="0.93141424384263904"/>
    <x v="4"/>
  </r>
  <r>
    <x v="60"/>
    <x v="1"/>
    <n v="26424"/>
    <x v="1"/>
    <n v="0.31938865300000002"/>
    <n v="16501.468779999999"/>
    <n v="0.62448791931577352"/>
    <x v="5"/>
  </r>
  <r>
    <x v="59"/>
    <x v="1"/>
    <n v="27169"/>
    <x v="1"/>
    <n v="0.28005950499999999"/>
    <n v="15260.635550000001"/>
    <n v="0.56169294232397216"/>
    <x v="4"/>
  </r>
  <r>
    <x v="59"/>
    <x v="1"/>
    <n v="32708"/>
    <x v="1"/>
    <n v="0.36821531600000001"/>
    <n v="16711.06798"/>
    <n v="0.51091683930536869"/>
    <x v="4"/>
  </r>
  <r>
    <x v="58"/>
    <x v="2"/>
    <n v="105826"/>
    <x v="0"/>
    <n v="0.28627432400000002"/>
    <n v="13856.805829999999"/>
    <n v="0.13093952176213786"/>
    <x v="3"/>
  </r>
  <r>
    <x v="16"/>
    <x v="1"/>
    <n v="30178"/>
    <x v="1"/>
    <n v="0.28235128199999998"/>
    <n v="16182.83844"/>
    <n v="0.53624622042547554"/>
    <x v="2"/>
  </r>
  <r>
    <x v="60"/>
    <x v="1"/>
    <n v="25237"/>
    <x v="1"/>
    <n v="0.35350182400000002"/>
    <n v="17292.733100000001"/>
    <n v="0.68521350001981218"/>
    <x v="5"/>
  </r>
  <r>
    <x v="57"/>
    <x v="1"/>
    <n v="46910"/>
    <x v="1"/>
    <n v="0.30856169999999999"/>
    <n v="14789.14848"/>
    <n v="0.31526643530164145"/>
    <x v="2"/>
  </r>
  <r>
    <x v="56"/>
    <x v="0"/>
    <n v="76052"/>
    <x v="0"/>
    <n v="0.72158818300000005"/>
    <n v="6681.9843860000001"/>
    <n v="8.7860731946562881E-2"/>
    <x v="1"/>
  </r>
  <r>
    <x v="58"/>
    <x v="2"/>
    <n v="108067"/>
    <x v="2"/>
    <n v="0.26867426599999999"/>
    <n v="13316.76729"/>
    <n v="0.12322695448194175"/>
    <x v="3"/>
  </r>
  <r>
    <x v="57"/>
    <x v="1"/>
    <n v="30812"/>
    <x v="1"/>
    <n v="0.31446315200000002"/>
    <n v="15238.119000000001"/>
    <n v="0.49455144099701415"/>
    <x v="2"/>
  </r>
  <r>
    <x v="59"/>
    <x v="1"/>
    <n v="19510"/>
    <x v="1"/>
    <n v="0.31675102599999999"/>
    <n v="16529.200809999998"/>
    <n v="0.84721685340850839"/>
    <x v="4"/>
  </r>
  <r>
    <x v="59"/>
    <x v="1"/>
    <n v="26351"/>
    <x v="1"/>
    <n v="0.304168206"/>
    <n v="14035.91755"/>
    <n v="0.53265217828545408"/>
    <x v="4"/>
  </r>
  <r>
    <x v="59"/>
    <x v="1"/>
    <n v="114767"/>
    <x v="2"/>
    <n v="3.2207541999999999E-2"/>
    <n v="17833.09347"/>
    <n v="0.15538520193086863"/>
    <x v="4"/>
  </r>
  <r>
    <x v="60"/>
    <x v="1"/>
    <n v="36639"/>
    <x v="1"/>
    <n v="0.32619888699999999"/>
    <n v="16275.70334"/>
    <n v="0.4442180010371462"/>
    <x v="5"/>
  </r>
  <r>
    <x v="57"/>
    <x v="1"/>
    <n v="12000"/>
    <x v="1"/>
    <n v="0.34299100799999999"/>
    <n v="16180.26525"/>
    <n v="1.3483554375"/>
    <x v="2"/>
  </r>
  <r>
    <x v="59"/>
    <x v="1"/>
    <n v="35051"/>
    <x v="1"/>
    <n v="0.38605150599999999"/>
    <n v="17593.246790000001"/>
    <n v="0.5019328061966849"/>
    <x v="4"/>
  </r>
  <r>
    <x v="60"/>
    <x v="1"/>
    <n v="12038"/>
    <x v="1"/>
    <n v="0.34980325600000001"/>
    <n v="16464.960500000001"/>
    <n v="1.3677488370161157"/>
    <x v="5"/>
  </r>
  <r>
    <x v="57"/>
    <x v="1"/>
    <n v="30178"/>
    <x v="1"/>
    <n v="0.27931597800000002"/>
    <n v="16123.070750000001"/>
    <n v="0.53426571509046328"/>
    <x v="2"/>
  </r>
  <r>
    <x v="60"/>
    <x v="1"/>
    <n v="118794"/>
    <x v="2"/>
    <n v="1.9212066E-2"/>
    <n v="14047.388989999999"/>
    <n v="0.11824998728892031"/>
    <x v="5"/>
  </r>
  <r>
    <x v="56"/>
    <x v="0"/>
    <n v="80248"/>
    <x v="0"/>
    <n v="0.72495570499999995"/>
    <n v="7641.160382"/>
    <n v="9.5219324867909474E-2"/>
    <x v="1"/>
  </r>
  <r>
    <x v="60"/>
    <x v="1"/>
    <n v="29750"/>
    <x v="1"/>
    <n v="0.288470332"/>
    <n v="19201.119920000001"/>
    <n v="0.64541579563025209"/>
    <x v="5"/>
  </r>
  <r>
    <x v="59"/>
    <x v="1"/>
    <n v="22602"/>
    <x v="1"/>
    <n v="0.35674482899999999"/>
    <n v="16740.343499999999"/>
    <n v="0.74065761879479686"/>
    <x v="4"/>
  </r>
  <r>
    <x v="60"/>
    <x v="1"/>
    <n v="27168"/>
    <x v="1"/>
    <n v="0.33223881700000002"/>
    <n v="15893.72977"/>
    <n v="0.58501655513839812"/>
    <x v="5"/>
  </r>
  <r>
    <x v="60"/>
    <x v="1"/>
    <n v="28777"/>
    <x v="1"/>
    <n v="0.32419355500000002"/>
    <n v="17808.266240000001"/>
    <n v="0.61883678771240924"/>
    <x v="5"/>
  </r>
  <r>
    <x v="57"/>
    <x v="1"/>
    <n v="25566"/>
    <x v="1"/>
    <n v="0.31676037299999998"/>
    <n v="15188.05875"/>
    <n v="0.59407254752405536"/>
    <x v="2"/>
  </r>
  <r>
    <x v="57"/>
    <x v="1"/>
    <n v="117564"/>
    <x v="2"/>
    <n v="0.128279596"/>
    <n v="14000.248960000001"/>
    <n v="0.11908619101085367"/>
    <x v="2"/>
  </r>
  <r>
    <x v="58"/>
    <x v="2"/>
    <n v="105006"/>
    <x v="0"/>
    <n v="0.37416587800000001"/>
    <n v="15419.41776"/>
    <n v="0.14684320667390435"/>
    <x v="3"/>
  </r>
  <r>
    <x v="57"/>
    <x v="1"/>
    <n v="30102"/>
    <x v="1"/>
    <n v="0.39039059399999998"/>
    <n v="16330.081190000001"/>
    <n v="0.54249156833432999"/>
    <x v="2"/>
  </r>
  <r>
    <x v="56"/>
    <x v="0"/>
    <n v="69247"/>
    <x v="1"/>
    <n v="0.72372119099999999"/>
    <n v="8715.6795739999998"/>
    <n v="0.12586364137074529"/>
    <x v="1"/>
  </r>
  <r>
    <x v="58"/>
    <x v="2"/>
    <n v="105036"/>
    <x v="0"/>
    <n v="0.272227993"/>
    <n v="16465.06352"/>
    <n v="0.15675638371605927"/>
    <x v="3"/>
  </r>
  <r>
    <x v="56"/>
    <x v="0"/>
    <n v="78611"/>
    <x v="0"/>
    <n v="0.910416683"/>
    <n v="7665.8842949999998"/>
    <n v="9.7516687168462429E-2"/>
    <x v="1"/>
  </r>
  <r>
    <x v="59"/>
    <x v="1"/>
    <n v="123651"/>
    <x v="2"/>
    <n v="2.902714E-2"/>
    <n v="13504.577569999999"/>
    <n v="0.10921527177297392"/>
    <x v="4"/>
  </r>
  <r>
    <x v="57"/>
    <x v="1"/>
    <n v="15671"/>
    <x v="1"/>
    <n v="0.35072509099999999"/>
    <n v="14326.601119999999"/>
    <n v="0.91421103439474183"/>
    <x v="2"/>
  </r>
  <r>
    <x v="56"/>
    <x v="0"/>
    <n v="78078"/>
    <x v="0"/>
    <n v="0.78377954999999999"/>
    <n v="6483.0496439999997"/>
    <n v="8.3032988088834234E-2"/>
    <x v="1"/>
  </r>
  <r>
    <x v="59"/>
    <x v="1"/>
    <n v="31366"/>
    <x v="1"/>
    <n v="0.37962084800000001"/>
    <n v="16079.6227"/>
    <n v="0.51264498820378757"/>
    <x v="4"/>
  </r>
  <r>
    <x v="57"/>
    <x v="1"/>
    <n v="26665"/>
    <x v="1"/>
    <n v="0.40214566099999999"/>
    <n v="17376.91474"/>
    <n v="0.65167503243952751"/>
    <x v="2"/>
  </r>
  <r>
    <x v="58"/>
    <x v="2"/>
    <n v="107994"/>
    <x v="2"/>
    <n v="0.29446893899999999"/>
    <n v="13685.97236"/>
    <n v="0.1267290067966739"/>
    <x v="3"/>
  </r>
  <r>
    <x v="58"/>
    <x v="2"/>
    <n v="107932"/>
    <x v="2"/>
    <n v="0.37424218799999998"/>
    <n v="12207.52608"/>
    <n v="0.11310386243190157"/>
    <x v="3"/>
  </r>
  <r>
    <x v="56"/>
    <x v="0"/>
    <n v="70676"/>
    <x v="1"/>
    <n v="0.76402838799999995"/>
    <n v="7664.4156510000003"/>
    <n v="0.10844438919859642"/>
    <x v="1"/>
  </r>
  <r>
    <x v="58"/>
    <x v="2"/>
    <n v="101209"/>
    <x v="0"/>
    <n v="0.30432299499999999"/>
    <n v="16917.571690000001"/>
    <n v="0.16715481518442035"/>
    <x v="3"/>
  </r>
  <r>
    <x v="60"/>
    <x v="1"/>
    <n v="28165"/>
    <x v="1"/>
    <n v="0.303692923"/>
    <n v="17460.179349999999"/>
    <n v="0.61992470619563278"/>
    <x v="5"/>
  </r>
  <r>
    <x v="56"/>
    <x v="0"/>
    <n v="70369"/>
    <x v="1"/>
    <n v="0.90452048600000001"/>
    <n v="7461.5675030000002"/>
    <n v="0.10603486624792167"/>
    <x v="1"/>
  </r>
  <r>
    <x v="57"/>
    <x v="1"/>
    <n v="29909"/>
    <x v="1"/>
    <n v="0.34215163199999998"/>
    <n v="18142.232749999999"/>
    <n v="0.60658105419773312"/>
    <x v="2"/>
  </r>
  <r>
    <x v="60"/>
    <x v="1"/>
    <n v="30756"/>
    <x v="1"/>
    <n v="0.30369803000000001"/>
    <n v="15492.004709999999"/>
    <n v="0.50370674697619977"/>
    <x v="5"/>
  </r>
  <r>
    <x v="60"/>
    <x v="1"/>
    <n v="20681"/>
    <x v="1"/>
    <n v="0.35467916900000002"/>
    <n v="18401.08844"/>
    <n v="0.8897581567622455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22B26-5FB9-4508-BC6D-CD7D3EC805F3}" name="PivotTable18"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8:R39" firstHeaderRow="1" firstDataRow="2" firstDataCol="1"/>
  <pivotFields count="8">
    <pivotField showAll="0"/>
    <pivotField axis="axisCol" showAll="0">
      <items count="5">
        <item x="3"/>
        <item x="2"/>
        <item x="0"/>
        <item x="1"/>
        <item t="default"/>
      </items>
    </pivotField>
    <pivotField numFmtId="44" showAll="0"/>
    <pivotField axis="axisRow" showAll="0">
      <items count="5">
        <item x="0"/>
        <item x="2"/>
        <item x="1"/>
        <item h="1" m="1" x="3"/>
        <item t="default"/>
      </items>
    </pivotField>
    <pivotField dataField="1" numFmtId="9" showAll="0"/>
    <pivotField numFmtId="44" showAll="0"/>
    <pivotField numFmtId="9" showAll="0"/>
    <pivotField axis="axisRow" showAll="0">
      <items count="7">
        <item x="0"/>
        <item x="4"/>
        <item x="2"/>
        <item x="1"/>
        <item x="3"/>
        <item x="5"/>
        <item t="default"/>
      </items>
    </pivotField>
  </pivotFields>
  <rowFields count="2">
    <field x="7"/>
    <field x="3"/>
  </rowFields>
  <rowItems count="20">
    <i>
      <x/>
    </i>
    <i r="1">
      <x/>
    </i>
    <i r="1">
      <x v="1"/>
    </i>
    <i r="1">
      <x v="2"/>
    </i>
    <i>
      <x v="1"/>
    </i>
    <i r="1">
      <x v="1"/>
    </i>
    <i r="1">
      <x v="2"/>
    </i>
    <i>
      <x v="2"/>
    </i>
    <i r="1">
      <x v="1"/>
    </i>
    <i r="1">
      <x v="2"/>
    </i>
    <i>
      <x v="3"/>
    </i>
    <i r="1">
      <x/>
    </i>
    <i r="1">
      <x v="2"/>
    </i>
    <i>
      <x v="4"/>
    </i>
    <i r="1">
      <x/>
    </i>
    <i r="1">
      <x v="1"/>
    </i>
    <i>
      <x v="5"/>
    </i>
    <i r="1">
      <x v="1"/>
    </i>
    <i r="1">
      <x v="2"/>
    </i>
    <i t="grand">
      <x/>
    </i>
  </rowItems>
  <colFields count="1">
    <field x="1"/>
  </colFields>
  <colItems count="5">
    <i>
      <x/>
    </i>
    <i>
      <x v="1"/>
    </i>
    <i>
      <x v="2"/>
    </i>
    <i>
      <x v="3"/>
    </i>
    <i t="grand">
      <x/>
    </i>
  </colItems>
  <dataFields count="1">
    <dataField name="Average of SpendingScore" fld="4" subtotal="average" baseField="7" baseItem="0"/>
  </dataFields>
  <chartFormats count="10">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6"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27" series="1">
      <pivotArea type="data" outline="0" fieldPosition="0">
        <references count="3">
          <reference field="4294967294" count="1" selected="0">
            <x v="0"/>
          </reference>
          <reference field="1" count="1" selected="0">
            <x v="3"/>
          </reference>
          <reference field="3" count="1" selected="0">
            <x v="0"/>
          </reference>
        </references>
      </pivotArea>
    </chartFormat>
    <chartFormat chart="0" format="28"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29"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15C4E-83EA-458E-900D-34413C700C12}" name="PivotTable17"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8:K24" firstHeaderRow="1" firstDataRow="2" firstDataCol="1"/>
  <pivotFields count="8">
    <pivotField showAll="0"/>
    <pivotField axis="axisRow" showAll="0">
      <items count="5">
        <item x="3"/>
        <item x="2"/>
        <item x="0"/>
        <item x="1"/>
        <item t="default"/>
      </items>
    </pivotField>
    <pivotField numFmtId="44" showAll="0"/>
    <pivotField axis="axisCol" showAll="0">
      <items count="5">
        <item x="0"/>
        <item x="2"/>
        <item x="1"/>
        <item m="1" x="3"/>
        <item t="default"/>
      </items>
    </pivotField>
    <pivotField dataField="1" numFmtId="9" showAll="0"/>
    <pivotField numFmtId="44" showAll="0"/>
    <pivotField numFmtId="9" showAll="0"/>
    <pivotField showAll="0">
      <items count="7">
        <item x="0"/>
        <item x="4"/>
        <item x="2"/>
        <item x="1"/>
        <item x="3"/>
        <item x="5"/>
        <item t="default"/>
      </items>
    </pivotField>
  </pivotFields>
  <rowFields count="1">
    <field x="1"/>
  </rowFields>
  <rowItems count="5">
    <i>
      <x/>
    </i>
    <i>
      <x v="1"/>
    </i>
    <i>
      <x v="2"/>
    </i>
    <i>
      <x v="3"/>
    </i>
    <i t="grand">
      <x/>
    </i>
  </rowItems>
  <colFields count="1">
    <field x="3"/>
  </colFields>
  <colItems count="4">
    <i>
      <x/>
    </i>
    <i>
      <x v="1"/>
    </i>
    <i>
      <x v="2"/>
    </i>
    <i t="grand">
      <x/>
    </i>
  </colItems>
  <dataFields count="1">
    <dataField name="Sum of SpendingScore" fld="4"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D93FED-EE79-4D76-904F-52C83F00E671}" name="PivotTable1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3" firstHeaderRow="1" firstDataRow="1" firstDataCol="1"/>
  <pivotFields count="8">
    <pivotField showAll="0">
      <items count="62">
        <item x="15"/>
        <item x="23"/>
        <item x="21"/>
        <item x="51"/>
        <item x="38"/>
        <item x="28"/>
        <item x="32"/>
        <item x="24"/>
        <item x="40"/>
        <item x="25"/>
        <item x="27"/>
        <item x="2"/>
        <item x="8"/>
        <item x="58"/>
        <item x="36"/>
        <item x="18"/>
        <item x="30"/>
        <item x="29"/>
        <item x="7"/>
        <item x="35"/>
        <item x="37"/>
        <item x="19"/>
        <item x="48"/>
        <item x="49"/>
        <item x="47"/>
        <item x="53"/>
        <item x="54"/>
        <item x="13"/>
        <item x="3"/>
        <item x="11"/>
        <item x="17"/>
        <item x="22"/>
        <item x="56"/>
        <item x="0"/>
        <item x="20"/>
        <item x="9"/>
        <item x="1"/>
        <item x="31"/>
        <item x="26"/>
        <item x="39"/>
        <item x="34"/>
        <item x="44"/>
        <item x="45"/>
        <item x="50"/>
        <item x="52"/>
        <item x="46"/>
        <item x="12"/>
        <item x="4"/>
        <item x="5"/>
        <item x="6"/>
        <item x="41"/>
        <item x="57"/>
        <item x="59"/>
        <item x="14"/>
        <item x="16"/>
        <item x="60"/>
        <item x="10"/>
        <item x="42"/>
        <item x="33"/>
        <item x="43"/>
        <item x="55"/>
        <item t="default"/>
      </items>
    </pivotField>
    <pivotField axis="axisRow" showAll="0">
      <items count="5">
        <item x="3"/>
        <item x="2"/>
        <item x="0"/>
        <item x="1"/>
        <item t="default"/>
      </items>
    </pivotField>
    <pivotField dataField="1" numFmtId="44" showAll="0"/>
    <pivotField showAll="0">
      <items count="5">
        <item x="0"/>
        <item x="2"/>
        <item x="1"/>
        <item m="1" x="3"/>
        <item t="default"/>
      </items>
    </pivotField>
    <pivotField numFmtId="9" showAll="0"/>
    <pivotField numFmtId="44" showAll="0"/>
    <pivotField numFmtId="9" showAll="0"/>
    <pivotField showAll="0"/>
  </pivotFields>
  <rowFields count="1">
    <field x="1"/>
  </rowFields>
  <rowItems count="5">
    <i>
      <x/>
    </i>
    <i>
      <x v="1"/>
    </i>
    <i>
      <x v="2"/>
    </i>
    <i>
      <x v="3"/>
    </i>
    <i t="grand">
      <x/>
    </i>
  </rowItems>
  <colItems count="1">
    <i/>
  </colItems>
  <dataFields count="1">
    <dataField name="Sum of Income" fld="2"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A23B83-48C8-4496-A35D-14E80F919D8D}" name="PivotTable1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8" firstHeaderRow="1" firstDataRow="2" firstDataCol="1"/>
  <pivotFields count="8">
    <pivotField multipleItemSelectionAllowed="1" showAll="0"/>
    <pivotField axis="axisRow" showAll="0">
      <items count="5">
        <item x="3"/>
        <item x="2"/>
        <item x="0"/>
        <item x="1"/>
        <item t="default"/>
      </items>
    </pivotField>
    <pivotField dataField="1" numFmtId="44" showAll="0"/>
    <pivotField axis="axisRow" showAll="0">
      <items count="5">
        <item x="2"/>
        <item x="1"/>
        <item x="0"/>
        <item h="1" m="1" x="3"/>
        <item t="default"/>
      </items>
    </pivotField>
    <pivotField numFmtId="9" showAll="0"/>
    <pivotField numFmtId="44" showAll="0"/>
    <pivotField numFmtId="9" showAll="0"/>
    <pivotField axis="axisCol" multipleItemSelectionAllowed="1" showAll="0">
      <items count="7">
        <item x="0"/>
        <item x="4"/>
        <item x="2"/>
        <item x="1"/>
        <item x="3"/>
        <item x="5"/>
        <item t="default"/>
      </items>
    </pivotField>
  </pivotFields>
  <rowFields count="2">
    <field x="1"/>
    <field x="3"/>
  </rowFields>
  <rowItems count="14">
    <i>
      <x/>
    </i>
    <i r="1">
      <x/>
    </i>
    <i r="1">
      <x v="2"/>
    </i>
    <i>
      <x v="1"/>
    </i>
    <i r="1">
      <x/>
    </i>
    <i r="1">
      <x v="2"/>
    </i>
    <i>
      <x v="2"/>
    </i>
    <i r="1">
      <x v="1"/>
    </i>
    <i r="1">
      <x v="2"/>
    </i>
    <i>
      <x v="3"/>
    </i>
    <i r="1">
      <x/>
    </i>
    <i r="1">
      <x v="1"/>
    </i>
    <i r="1">
      <x v="2"/>
    </i>
    <i t="grand">
      <x/>
    </i>
  </rowItems>
  <colFields count="1">
    <field x="7"/>
  </colFields>
  <colItems count="7">
    <i>
      <x/>
    </i>
    <i>
      <x v="1"/>
    </i>
    <i>
      <x v="2"/>
    </i>
    <i>
      <x v="3"/>
    </i>
    <i>
      <x v="4"/>
    </i>
    <i>
      <x v="5"/>
    </i>
    <i t="grand">
      <x/>
    </i>
  </colItems>
  <dataFields count="1">
    <dataField name="Sum of Inco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8F1E7E-FAE6-41C6-812E-439EDA966015}" autoFormatId="16" applyNumberFormats="0" applyBorderFormats="0" applyFontFormats="0" applyPatternFormats="0" applyAlignmentFormats="0" applyWidthHeightFormats="0">
  <queryTableRefresh nextId="10">
    <queryTableFields count="8">
      <queryTableField id="1" name="Age" tableColumnId="1"/>
      <queryTableField id="7" dataBound="0" tableColumnId="7"/>
      <queryTableField id="2" name="Income" tableColumnId="2"/>
      <queryTableField id="8" dataBound="0" tableColumnId="8"/>
      <queryTableField id="3" name="SpendingScore" tableColumnId="3"/>
      <queryTableField id="4" name="Savings" tableColumnId="4"/>
      <queryTableField id="9" dataBound="0" tableColumnId="9"/>
      <queryTableField id="5" name="Cluster"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42DC915-D3EB-4399-9B2E-E3D7CB48F76D}" sourceName="Age Bracket">
  <pivotTables>
    <pivotTable tabId="5" name="PivotTable13"/>
  </pivotTables>
  <data>
    <tabular pivotCacheId="203503150">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9004C167-E22F-4446-8C6B-2D8A486EEAC7}" sourceName="Income Bracket">
  <pivotTables>
    <pivotTable tabId="5" name="PivotTable13"/>
  </pivotTables>
  <data>
    <tabular pivotCacheId="203503150" showMissing="0">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08835FB6-6E53-4CEC-A936-2DA07FDB955B}" cache="Slicer_Age_Bracket" caption="Age Bracket" rowHeight="234950"/>
  <slicer name="Income Bracket" xr10:uid="{C53B9E63-A4CD-41B9-B37C-20677FBCF813}" cache="Slicer_Income_Bracket" caption="Income Bracke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49621B-FCB1-409D-B685-5287B7884C94}" name="jewelry_kmeans" displayName="jewelry_kmeans" ref="A1:H506" tableType="queryTable" totalsRowShown="0">
  <autoFilter ref="A1:H506" xr:uid="{CC49621B-FCB1-409D-B685-5287B7884C94}"/>
  <tableColumns count="8">
    <tableColumn id="1" xr3:uid="{88127C9F-E6E5-42A1-88B5-673D77A35128}" uniqueName="1" name="Age" queryTableFieldId="1"/>
    <tableColumn id="7" xr3:uid="{4108ACA2-6D41-4DB7-AFDB-322A68582B2B}" uniqueName="7" name="Age Bracket" queryTableFieldId="7" dataDxfId="1">
      <calculatedColumnFormula>IF(jewelry_kmeans[[#This Row],[Age]]&lt;=25,"Young",IF(AND(jewelry_kmeans[[#This Row],[Age]]&gt;=26,jewelry_kmeans[[#This Row],[Age]]&lt;=44), "Middle",IF(AND(jewelry_kmeans[[#This Row],[Age]]&gt;=45,jewelry_kmeans[[#This Row],[Age]]&lt;=59),"Older",IF(jewelry_kmeans[[#This Row],[Age]]&gt;=60,"Senior"))))</calculatedColumnFormula>
    </tableColumn>
    <tableColumn id="2" xr3:uid="{86F4CAEA-EFA4-4027-A571-8BD4824A4DA7}" uniqueName="2" name="Income" queryTableFieldId="2" dataCellStyle="Currency"/>
    <tableColumn id="8" xr3:uid="{7C3D2C76-A62D-4D90-88A4-234EE2140854}" uniqueName="8" name="Income Bracket" queryTableFieldId="8" dataDxfId="0" dataCellStyle="Currency">
      <calculatedColumnFormula>IF(C2&lt;75078,"Low",IF(AND(C2&gt;=75078,C2&lt;=107100),"Middle",IF(C2&gt;107100,"High")))</calculatedColumnFormula>
    </tableColumn>
    <tableColumn id="3" xr3:uid="{930F1FB6-3A9A-4BC1-ADE6-CFEDB6588C5A}" uniqueName="3" name="SpendingScore" queryTableFieldId="3" dataCellStyle="Percent"/>
    <tableColumn id="4" xr3:uid="{F7463B33-3C22-47EE-A4EE-913C9E6BEE3D}" uniqueName="4" name="Savings" queryTableFieldId="4" dataCellStyle="Currency"/>
    <tableColumn id="9" xr3:uid="{8FF1E5B8-E0D9-463F-9FCE-A2B130B7A966}" uniqueName="9" name="Percentage Saved" queryTableFieldId="9" dataDxfId="2" dataCellStyle="Percent">
      <calculatedColumnFormula>F2/C2</calculatedColumnFormula>
    </tableColumn>
    <tableColumn id="5" xr3:uid="{28B94E00-B208-47FE-BFB7-99897D560ADE}" uniqueName="5" name="Cluster" queryTableFieldId="5"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FC0-36DA-4807-AE60-48A9D538105F}">
  <dimension ref="A1:H506"/>
  <sheetViews>
    <sheetView topLeftCell="A2" workbookViewId="0"/>
  </sheetViews>
  <sheetFormatPr defaultRowHeight="14.4" x14ac:dyDescent="0.3"/>
  <cols>
    <col min="1" max="1" width="6.5546875" bestFit="1" customWidth="1"/>
    <col min="2" max="2" width="11.6640625" customWidth="1"/>
    <col min="3" max="3" width="12.21875" style="2" bestFit="1" customWidth="1"/>
    <col min="4" max="4" width="12.21875" style="2" customWidth="1"/>
    <col min="5" max="5" width="16.109375" style="3" bestFit="1" customWidth="1"/>
    <col min="6" max="6" width="12" style="2" bestFit="1" customWidth="1"/>
    <col min="7" max="7" width="12" style="3" customWidth="1"/>
    <col min="8" max="8" width="9.33203125" bestFit="1" customWidth="1"/>
  </cols>
  <sheetData>
    <row r="1" spans="1:8" x14ac:dyDescent="0.3">
      <c r="A1" t="s">
        <v>0</v>
      </c>
      <c r="B1" t="s">
        <v>11</v>
      </c>
      <c r="C1" s="2" t="s">
        <v>1</v>
      </c>
      <c r="D1" s="2" t="s">
        <v>12</v>
      </c>
      <c r="E1" s="3" t="s">
        <v>2</v>
      </c>
      <c r="F1" s="2" t="s">
        <v>3</v>
      </c>
      <c r="G1" s="3" t="s">
        <v>13</v>
      </c>
      <c r="H1" t="s">
        <v>4</v>
      </c>
    </row>
    <row r="2" spans="1:8" x14ac:dyDescent="0.3">
      <c r="A2">
        <v>59</v>
      </c>
      <c r="B2" t="str">
        <f>IF(jewelry_kmeans[[#This Row],[Age]]&lt;=25,"Young",IF(AND(jewelry_kmeans[[#This Row],[Age]]&gt;=26,jewelry_kmeans[[#This Row],[Age]]&lt;=44), "Middle",IF(AND(jewelry_kmeans[[#This Row],[Age]]&gt;=45,jewelry_kmeans[[#This Row],[Age]]&lt;=59),"Older",IF(jewelry_kmeans[[#This Row],[Age]]&gt;=60,"Senior"))))</f>
        <v>Older</v>
      </c>
      <c r="C2" s="2">
        <v>81799</v>
      </c>
      <c r="D2" s="2" t="str">
        <f t="shared" ref="D2:D65" si="0">IF(C2&lt;75078,"Low",IF(AND(C2&gt;=75078,C2&lt;=107100),"Middle",IF(C2&gt;107100,"High")))</f>
        <v>Middle</v>
      </c>
      <c r="E2" s="3">
        <v>0.79108204699999995</v>
      </c>
      <c r="F2" s="2">
        <v>5417.6614259999997</v>
      </c>
      <c r="G2" s="3">
        <f t="shared" ref="G2:G65" si="1">F2/C2</f>
        <v>6.62313894546388E-2</v>
      </c>
      <c r="H2" s="1" t="s">
        <v>5</v>
      </c>
    </row>
    <row r="3" spans="1:8" x14ac:dyDescent="0.3">
      <c r="A3">
        <v>62</v>
      </c>
      <c r="B3" t="str">
        <f>IF(jewelry_kmeans[[#This Row],[Age]]&lt;=25,"Young",IF(AND(jewelry_kmeans[[#This Row],[Age]]&gt;=26,jewelry_kmeans[[#This Row],[Age]]&lt;=44), "Middle",IF(AND(jewelry_kmeans[[#This Row],[Age]]&gt;=45,jewelry_kmeans[[#This Row],[Age]]&lt;=59),"Older",IF(jewelry_kmeans[[#This Row],[Age]]&gt;=60,"Senior"))))</f>
        <v>Senior</v>
      </c>
      <c r="C3" s="2">
        <v>74751</v>
      </c>
      <c r="D3" s="2" t="str">
        <f t="shared" si="0"/>
        <v>Low</v>
      </c>
      <c r="E3" s="3">
        <v>0.702656952</v>
      </c>
      <c r="F3" s="2">
        <v>9258.9929649999995</v>
      </c>
      <c r="G3" s="3">
        <f t="shared" si="1"/>
        <v>0.12386446957231341</v>
      </c>
      <c r="H3" s="1" t="s">
        <v>5</v>
      </c>
    </row>
    <row r="4" spans="1:8" x14ac:dyDescent="0.3">
      <c r="A4">
        <v>59</v>
      </c>
      <c r="B4" t="str">
        <f>IF(jewelry_kmeans[[#This Row],[Age]]&lt;=25,"Young",IF(AND(jewelry_kmeans[[#This Row],[Age]]&gt;=26,jewelry_kmeans[[#This Row],[Age]]&lt;=44), "Middle",IF(AND(jewelry_kmeans[[#This Row],[Age]]&gt;=45,jewelry_kmeans[[#This Row],[Age]]&lt;=59),"Older",IF(jewelry_kmeans[[#This Row],[Age]]&gt;=60,"Senior"))))</f>
        <v>Older</v>
      </c>
      <c r="C4" s="2">
        <v>74373</v>
      </c>
      <c r="D4" s="2" t="str">
        <f t="shared" si="0"/>
        <v>Low</v>
      </c>
      <c r="E4" s="3">
        <v>0.76567956199999998</v>
      </c>
      <c r="F4" s="2">
        <v>7346.3345040000004</v>
      </c>
      <c r="G4" s="3">
        <f t="shared" si="1"/>
        <v>9.8776901617522492E-2</v>
      </c>
      <c r="H4" s="1" t="s">
        <v>5</v>
      </c>
    </row>
    <row r="5" spans="1:8" x14ac:dyDescent="0.3">
      <c r="A5">
        <v>29</v>
      </c>
      <c r="B5" t="str">
        <f>IF(jewelry_kmeans[[#This Row],[Age]]&lt;=25,"Young",IF(AND(jewelry_kmeans[[#This Row],[Age]]&gt;=26,jewelry_kmeans[[#This Row],[Age]]&lt;=44), "Middle",IF(AND(jewelry_kmeans[[#This Row],[Age]]&gt;=45,jewelry_kmeans[[#This Row],[Age]]&lt;=59),"Older",IF(jewelry_kmeans[[#This Row],[Age]]&gt;=60,"Senior"))))</f>
        <v>Middle</v>
      </c>
      <c r="C5" s="2">
        <v>131578</v>
      </c>
      <c r="D5" s="2" t="str">
        <f t="shared" si="0"/>
        <v>High</v>
      </c>
      <c r="E5" s="3">
        <v>0.84703410300000004</v>
      </c>
      <c r="F5" s="2">
        <v>3535.5143520000001</v>
      </c>
      <c r="G5" s="3">
        <f t="shared" si="1"/>
        <v>2.6870102539938288E-2</v>
      </c>
      <c r="H5" s="1" t="s">
        <v>5</v>
      </c>
    </row>
    <row r="6" spans="1:8" x14ac:dyDescent="0.3">
      <c r="A6">
        <v>54</v>
      </c>
      <c r="B6" t="str">
        <f>IF(jewelry_kmeans[[#This Row],[Age]]&lt;=25,"Young",IF(AND(jewelry_kmeans[[#This Row],[Age]]&gt;=26,jewelry_kmeans[[#This Row],[Age]]&lt;=44), "Middle",IF(AND(jewelry_kmeans[[#This Row],[Age]]&gt;=45,jewelry_kmeans[[#This Row],[Age]]&lt;=59),"Older",IF(jewelry_kmeans[[#This Row],[Age]]&gt;=60,"Senior"))))</f>
        <v>Older</v>
      </c>
      <c r="C6" s="2">
        <v>76500</v>
      </c>
      <c r="D6" s="2" t="str">
        <f t="shared" si="0"/>
        <v>Middle</v>
      </c>
      <c r="E6" s="3">
        <v>0.78519784999999997</v>
      </c>
      <c r="F6" s="2">
        <v>6878.8842489999997</v>
      </c>
      <c r="G6" s="3">
        <f t="shared" si="1"/>
        <v>8.9920055542483654E-2</v>
      </c>
      <c r="H6" s="1" t="s">
        <v>5</v>
      </c>
    </row>
    <row r="7" spans="1:8" x14ac:dyDescent="0.3">
      <c r="A7">
        <v>83</v>
      </c>
      <c r="B7" t="str">
        <f>IF(jewelry_kmeans[[#This Row],[Age]]&lt;=25,"Young",IF(AND(jewelry_kmeans[[#This Row],[Age]]&gt;=26,jewelry_kmeans[[#This Row],[Age]]&lt;=44), "Middle",IF(AND(jewelry_kmeans[[#This Row],[Age]]&gt;=45,jewelry_kmeans[[#This Row],[Age]]&lt;=59),"Older",IF(jewelry_kmeans[[#This Row],[Age]]&gt;=60,"Senior"))))</f>
        <v>Senior</v>
      </c>
      <c r="C7" s="2">
        <v>34384</v>
      </c>
      <c r="D7" s="2" t="str">
        <f t="shared" si="0"/>
        <v>Low</v>
      </c>
      <c r="E7" s="3">
        <v>0.32471868199999998</v>
      </c>
      <c r="F7" s="2">
        <v>14783.37909</v>
      </c>
      <c r="G7" s="3">
        <f t="shared" si="1"/>
        <v>0.42994936860167521</v>
      </c>
      <c r="H7" s="1" t="s">
        <v>5</v>
      </c>
    </row>
    <row r="8" spans="1:8" x14ac:dyDescent="0.3">
      <c r="A8">
        <v>84</v>
      </c>
      <c r="B8" t="str">
        <f>IF(jewelry_kmeans[[#This Row],[Age]]&lt;=25,"Young",IF(AND(jewelry_kmeans[[#This Row],[Age]]&gt;=26,jewelry_kmeans[[#This Row],[Age]]&lt;=44), "Middle",IF(AND(jewelry_kmeans[[#This Row],[Age]]&gt;=45,jewelry_kmeans[[#This Row],[Age]]&lt;=59),"Older",IF(jewelry_kmeans[[#This Row],[Age]]&gt;=60,"Senior"))))</f>
        <v>Senior</v>
      </c>
      <c r="C8" s="2">
        <v>27693</v>
      </c>
      <c r="D8" s="2" t="str">
        <f t="shared" si="0"/>
        <v>Low</v>
      </c>
      <c r="E8" s="3">
        <v>0.36706297300000001</v>
      </c>
      <c r="F8" s="2">
        <v>17879.55891</v>
      </c>
      <c r="G8" s="3">
        <f t="shared" si="1"/>
        <v>0.64563459755172792</v>
      </c>
      <c r="H8" s="1" t="s">
        <v>5</v>
      </c>
    </row>
    <row r="9" spans="1:8" x14ac:dyDescent="0.3">
      <c r="A9">
        <v>85</v>
      </c>
      <c r="B9" t="str">
        <f>IF(jewelry_kmeans[[#This Row],[Age]]&lt;=25,"Young",IF(AND(jewelry_kmeans[[#This Row],[Age]]&gt;=26,jewelry_kmeans[[#This Row],[Age]]&lt;=44), "Middle",IF(AND(jewelry_kmeans[[#This Row],[Age]]&gt;=45,jewelry_kmeans[[#This Row],[Age]]&lt;=59),"Older",IF(jewelry_kmeans[[#This Row],[Age]]&gt;=60,"Senior"))))</f>
        <v>Senior</v>
      </c>
      <c r="C9" s="2">
        <v>111389</v>
      </c>
      <c r="D9" s="2" t="str">
        <f t="shared" si="0"/>
        <v>High</v>
      </c>
      <c r="E9" s="3">
        <v>3.6795361999999998E-2</v>
      </c>
      <c r="F9" s="2">
        <v>16009.23776</v>
      </c>
      <c r="G9" s="3">
        <f t="shared" si="1"/>
        <v>0.14372368689906545</v>
      </c>
      <c r="H9" s="1" t="s">
        <v>5</v>
      </c>
    </row>
    <row r="10" spans="1:8" x14ac:dyDescent="0.3">
      <c r="A10">
        <v>36</v>
      </c>
      <c r="B10" t="str">
        <f>IF(jewelry_kmeans[[#This Row],[Age]]&lt;=25,"Young",IF(AND(jewelry_kmeans[[#This Row],[Age]]&gt;=26,jewelry_kmeans[[#This Row],[Age]]&lt;=44), "Middle",IF(AND(jewelry_kmeans[[#This Row],[Age]]&gt;=45,jewelry_kmeans[[#This Row],[Age]]&lt;=59),"Older",IF(jewelry_kmeans[[#This Row],[Age]]&gt;=60,"Senior"))))</f>
        <v>Middle</v>
      </c>
      <c r="C10" s="2">
        <v>99780</v>
      </c>
      <c r="D10" s="2" t="str">
        <f t="shared" si="0"/>
        <v>Middle</v>
      </c>
      <c r="E10" s="3">
        <v>0.26543260699999999</v>
      </c>
      <c r="F10" s="2">
        <v>16398.401330000001</v>
      </c>
      <c r="G10" s="3">
        <f t="shared" si="1"/>
        <v>0.16434557356183604</v>
      </c>
      <c r="H10" s="1" t="s">
        <v>5</v>
      </c>
    </row>
    <row r="11" spans="1:8" x14ac:dyDescent="0.3">
      <c r="A11">
        <v>30</v>
      </c>
      <c r="B11" t="str">
        <f>IF(jewelry_kmeans[[#This Row],[Age]]&lt;=25,"Young",IF(AND(jewelry_kmeans[[#This Row],[Age]]&gt;=26,jewelry_kmeans[[#This Row],[Age]]&lt;=44), "Middle",IF(AND(jewelry_kmeans[[#This Row],[Age]]&gt;=45,jewelry_kmeans[[#This Row],[Age]]&lt;=59),"Older",IF(jewelry_kmeans[[#This Row],[Age]]&gt;=60,"Senior"))))</f>
        <v>Middle</v>
      </c>
      <c r="C11" s="2">
        <v>99949</v>
      </c>
      <c r="D11" s="2" t="str">
        <f t="shared" si="0"/>
        <v>Middle</v>
      </c>
      <c r="E11" s="3">
        <v>0.34467922400000001</v>
      </c>
      <c r="F11" s="2">
        <v>13621.639730000001</v>
      </c>
      <c r="G11" s="3">
        <f t="shared" si="1"/>
        <v>0.13628590311058641</v>
      </c>
      <c r="H11" s="1" t="s">
        <v>5</v>
      </c>
    </row>
    <row r="12" spans="1:8" x14ac:dyDescent="0.3">
      <c r="A12">
        <v>61</v>
      </c>
      <c r="B12" t="str">
        <f>IF(jewelry_kmeans[[#This Row],[Age]]&lt;=25,"Young",IF(AND(jewelry_kmeans[[#This Row],[Age]]&gt;=26,jewelry_kmeans[[#This Row],[Age]]&lt;=44), "Middle",IF(AND(jewelry_kmeans[[#This Row],[Age]]&gt;=45,jewelry_kmeans[[#This Row],[Age]]&lt;=59),"Older",IF(jewelry_kmeans[[#This Row],[Age]]&gt;=60,"Senior"))))</f>
        <v>Senior</v>
      </c>
      <c r="C12" s="2">
        <v>71933</v>
      </c>
      <c r="D12" s="2" t="str">
        <f t="shared" si="0"/>
        <v>Low</v>
      </c>
      <c r="E12" s="3">
        <v>0.84410679700000002</v>
      </c>
      <c r="F12" s="2">
        <v>8022.208541</v>
      </c>
      <c r="G12" s="3">
        <f t="shared" si="1"/>
        <v>0.11152334173466977</v>
      </c>
      <c r="H12" s="1" t="s">
        <v>5</v>
      </c>
    </row>
    <row r="13" spans="1:8" x14ac:dyDescent="0.3">
      <c r="A13">
        <v>92</v>
      </c>
      <c r="B13" t="str">
        <f>IF(jewelry_kmeans[[#This Row],[Age]]&lt;=25,"Young",IF(AND(jewelry_kmeans[[#This Row],[Age]]&gt;=26,jewelry_kmeans[[#This Row],[Age]]&lt;=44), "Middle",IF(AND(jewelry_kmeans[[#This Row],[Age]]&gt;=45,jewelry_kmeans[[#This Row],[Age]]&lt;=59),"Older",IF(jewelry_kmeans[[#This Row],[Age]]&gt;=60,"Senior"))))</f>
        <v>Senior</v>
      </c>
      <c r="C13" s="2">
        <v>122879</v>
      </c>
      <c r="D13" s="2" t="str">
        <f t="shared" si="0"/>
        <v>High</v>
      </c>
      <c r="E13" s="3">
        <v>6.0724035000000003E-2</v>
      </c>
      <c r="F13" s="2">
        <v>13709.670270000001</v>
      </c>
      <c r="G13" s="3">
        <f t="shared" si="1"/>
        <v>0.11157049023836457</v>
      </c>
      <c r="H13" s="1" t="s">
        <v>5</v>
      </c>
    </row>
    <row r="14" spans="1:8" x14ac:dyDescent="0.3">
      <c r="A14">
        <v>55</v>
      </c>
      <c r="B14" t="str">
        <f>IF(jewelry_kmeans[[#This Row],[Age]]&lt;=25,"Young",IF(AND(jewelry_kmeans[[#This Row],[Age]]&gt;=26,jewelry_kmeans[[#This Row],[Age]]&lt;=44), "Middle",IF(AND(jewelry_kmeans[[#This Row],[Age]]&gt;=45,jewelry_kmeans[[#This Row],[Age]]&lt;=59),"Older",IF(jewelry_kmeans[[#This Row],[Age]]&gt;=60,"Senior"))))</f>
        <v>Older</v>
      </c>
      <c r="C14" s="2">
        <v>71621</v>
      </c>
      <c r="D14" s="2" t="str">
        <f t="shared" si="0"/>
        <v>Low</v>
      </c>
      <c r="E14" s="3">
        <v>0.75334268400000004</v>
      </c>
      <c r="F14" s="2">
        <v>7780.5899140000001</v>
      </c>
      <c r="G14" s="3">
        <f t="shared" si="1"/>
        <v>0.10863559450440513</v>
      </c>
      <c r="H14" s="1" t="s">
        <v>5</v>
      </c>
    </row>
    <row r="15" spans="1:8" x14ac:dyDescent="0.3">
      <c r="A15">
        <v>82</v>
      </c>
      <c r="B15" t="str">
        <f>IF(jewelry_kmeans[[#This Row],[Age]]&lt;=25,"Young",IF(AND(jewelry_kmeans[[#This Row],[Age]]&gt;=26,jewelry_kmeans[[#This Row],[Age]]&lt;=44), "Middle",IF(AND(jewelry_kmeans[[#This Row],[Age]]&gt;=45,jewelry_kmeans[[#This Row],[Age]]&lt;=59),"Older",IF(jewelry_kmeans[[#This Row],[Age]]&gt;=60,"Senior"))))</f>
        <v>Senior</v>
      </c>
      <c r="C15" s="2">
        <v>33636</v>
      </c>
      <c r="D15" s="2" t="str">
        <f t="shared" si="0"/>
        <v>Low</v>
      </c>
      <c r="E15" s="3">
        <v>0.37178297900000001</v>
      </c>
      <c r="F15" s="2">
        <v>17866.833600000002</v>
      </c>
      <c r="G15" s="3">
        <f t="shared" si="1"/>
        <v>0.53118187656082771</v>
      </c>
      <c r="H15" s="1" t="s">
        <v>5</v>
      </c>
    </row>
    <row r="16" spans="1:8" x14ac:dyDescent="0.3">
      <c r="A16">
        <v>30</v>
      </c>
      <c r="B16" t="str">
        <f>IF(jewelry_kmeans[[#This Row],[Age]]&lt;=25,"Young",IF(AND(jewelry_kmeans[[#This Row],[Age]]&gt;=26,jewelry_kmeans[[#This Row],[Age]]&lt;=44), "Middle",IF(AND(jewelry_kmeans[[#This Row],[Age]]&gt;=45,jewelry_kmeans[[#This Row],[Age]]&lt;=59),"Older",IF(jewelry_kmeans[[#This Row],[Age]]&gt;=60,"Senior"))))</f>
        <v>Middle</v>
      </c>
      <c r="C16" s="2">
        <v>101073</v>
      </c>
      <c r="D16" s="2" t="str">
        <f t="shared" si="0"/>
        <v>Middle</v>
      </c>
      <c r="E16" s="3">
        <v>0.31438712000000002</v>
      </c>
      <c r="F16" s="2">
        <v>14324.555979999999</v>
      </c>
      <c r="G16" s="3">
        <f t="shared" si="1"/>
        <v>0.14172485213657454</v>
      </c>
      <c r="H16" s="1" t="s">
        <v>5</v>
      </c>
    </row>
    <row r="17" spans="1:8" x14ac:dyDescent="0.3">
      <c r="A17">
        <v>84</v>
      </c>
      <c r="B17" t="str">
        <f>IF(jewelry_kmeans[[#This Row],[Age]]&lt;=25,"Young",IF(AND(jewelry_kmeans[[#This Row],[Age]]&gt;=26,jewelry_kmeans[[#This Row],[Age]]&lt;=44), "Middle",IF(AND(jewelry_kmeans[[#This Row],[Age]]&gt;=45,jewelry_kmeans[[#This Row],[Age]]&lt;=59),"Older",IF(jewelry_kmeans[[#This Row],[Age]]&gt;=60,"Senior"))))</f>
        <v>Senior</v>
      </c>
      <c r="C17" s="2">
        <v>122696</v>
      </c>
      <c r="D17" s="2" t="str">
        <f t="shared" si="0"/>
        <v>High</v>
      </c>
      <c r="E17" s="3">
        <v>8.2186832000000001E-2</v>
      </c>
      <c r="F17" s="2">
        <v>13809.73409</v>
      </c>
      <c r="G17" s="3">
        <f t="shared" si="1"/>
        <v>0.11255243928082415</v>
      </c>
      <c r="H17" s="1" t="s">
        <v>5</v>
      </c>
    </row>
    <row r="18" spans="1:8" x14ac:dyDescent="0.3">
      <c r="A18">
        <v>53</v>
      </c>
      <c r="B18" t="str">
        <f>IF(jewelry_kmeans[[#This Row],[Age]]&lt;=25,"Young",IF(AND(jewelry_kmeans[[#This Row],[Age]]&gt;=26,jewelry_kmeans[[#This Row],[Age]]&lt;=44), "Middle",IF(AND(jewelry_kmeans[[#This Row],[Age]]&gt;=45,jewelry_kmeans[[#This Row],[Age]]&lt;=59),"Older",IF(jewelry_kmeans[[#This Row],[Age]]&gt;=60,"Senior"))))</f>
        <v>Older</v>
      </c>
      <c r="C18" s="2">
        <v>76667</v>
      </c>
      <c r="D18" s="2" t="str">
        <f t="shared" si="0"/>
        <v>Middle</v>
      </c>
      <c r="E18" s="3">
        <v>0.76005765000000003</v>
      </c>
      <c r="F18" s="2">
        <v>5168.2254750000002</v>
      </c>
      <c r="G18" s="3">
        <f t="shared" si="1"/>
        <v>6.7411343537636795E-2</v>
      </c>
      <c r="H18" s="1" t="s">
        <v>5</v>
      </c>
    </row>
    <row r="19" spans="1:8" x14ac:dyDescent="0.3">
      <c r="A19">
        <v>89</v>
      </c>
      <c r="B19" t="str">
        <f>IF(jewelry_kmeans[[#This Row],[Age]]&lt;=25,"Young",IF(AND(jewelry_kmeans[[#This Row],[Age]]&gt;=26,jewelry_kmeans[[#This Row],[Age]]&lt;=44), "Middle",IF(AND(jewelry_kmeans[[#This Row],[Age]]&gt;=45,jewelry_kmeans[[#This Row],[Age]]&lt;=59),"Older",IF(jewelry_kmeans[[#This Row],[Age]]&gt;=60,"Senior"))))</f>
        <v>Senior</v>
      </c>
      <c r="C19" s="2">
        <v>119697</v>
      </c>
      <c r="D19" s="2" t="str">
        <f t="shared" si="0"/>
        <v>High</v>
      </c>
      <c r="E19" s="3">
        <v>9.1679202000000001E-2</v>
      </c>
      <c r="F19" s="2">
        <v>16215.399079999999</v>
      </c>
      <c r="G19" s="3">
        <f t="shared" si="1"/>
        <v>0.13547038839737002</v>
      </c>
      <c r="H19" s="1" t="s">
        <v>5</v>
      </c>
    </row>
    <row r="20" spans="1:8" x14ac:dyDescent="0.3">
      <c r="A20">
        <v>30</v>
      </c>
      <c r="B20" t="str">
        <f>IF(jewelry_kmeans[[#This Row],[Age]]&lt;=25,"Young",IF(AND(jewelry_kmeans[[#This Row],[Age]]&gt;=26,jewelry_kmeans[[#This Row],[Age]]&lt;=44), "Middle",IF(AND(jewelry_kmeans[[#This Row],[Age]]&gt;=45,jewelry_kmeans[[#This Row],[Age]]&lt;=59),"Older",IF(jewelry_kmeans[[#This Row],[Age]]&gt;=60,"Senior"))))</f>
        <v>Middle</v>
      </c>
      <c r="C20" s="2">
        <v>122788</v>
      </c>
      <c r="D20" s="2" t="str">
        <f t="shared" si="0"/>
        <v>High</v>
      </c>
      <c r="E20" s="3">
        <v>0.87287240600000005</v>
      </c>
      <c r="F20" s="2">
        <v>5706.1495729999997</v>
      </c>
      <c r="G20" s="3">
        <f t="shared" si="1"/>
        <v>4.6471557261295891E-2</v>
      </c>
      <c r="H20" s="1" t="s">
        <v>5</v>
      </c>
    </row>
    <row r="21" spans="1:8" x14ac:dyDescent="0.3">
      <c r="A21">
        <v>17</v>
      </c>
      <c r="B21" t="str">
        <f>IF(jewelry_kmeans[[#This Row],[Age]]&lt;=25,"Young",IF(AND(jewelry_kmeans[[#This Row],[Age]]&gt;=26,jewelry_kmeans[[#This Row],[Age]]&lt;=44), "Middle",IF(AND(jewelry_kmeans[[#This Row],[Age]]&gt;=45,jewelry_kmeans[[#This Row],[Age]]&lt;=59),"Older",IF(jewelry_kmeans[[#This Row],[Age]]&gt;=60,"Senior"))))</f>
        <v>Young</v>
      </c>
      <c r="C21" s="2">
        <v>134966</v>
      </c>
      <c r="D21" s="2" t="str">
        <f t="shared" si="0"/>
        <v>High</v>
      </c>
      <c r="E21" s="3">
        <v>0.90724217500000004</v>
      </c>
      <c r="F21" s="2">
        <v>4128.0447960000001</v>
      </c>
      <c r="G21" s="3">
        <f t="shared" si="1"/>
        <v>3.058581269356727E-2</v>
      </c>
      <c r="H21" s="1" t="s">
        <v>5</v>
      </c>
    </row>
    <row r="22" spans="1:8" x14ac:dyDescent="0.3">
      <c r="A22">
        <v>55</v>
      </c>
      <c r="B22" t="str">
        <f>IF(jewelry_kmeans[[#This Row],[Age]]&lt;=25,"Young",IF(AND(jewelry_kmeans[[#This Row],[Age]]&gt;=26,jewelry_kmeans[[#This Row],[Age]]&lt;=44), "Middle",IF(AND(jewelry_kmeans[[#This Row],[Age]]&gt;=45,jewelry_kmeans[[#This Row],[Age]]&lt;=59),"Older",IF(jewelry_kmeans[[#This Row],[Age]]&gt;=60,"Senior"))))</f>
        <v>Older</v>
      </c>
      <c r="C22" s="2">
        <v>78761</v>
      </c>
      <c r="D22" s="2" t="str">
        <f t="shared" si="0"/>
        <v>Middle</v>
      </c>
      <c r="E22" s="3">
        <v>0.827174199</v>
      </c>
      <c r="F22" s="2">
        <v>8376.7494779999997</v>
      </c>
      <c r="G22" s="3">
        <f t="shared" si="1"/>
        <v>0.10635656578763601</v>
      </c>
      <c r="H22" s="1" t="s">
        <v>5</v>
      </c>
    </row>
    <row r="23" spans="1:8" x14ac:dyDescent="0.3">
      <c r="A23">
        <v>90</v>
      </c>
      <c r="B23" t="str">
        <f>IF(jewelry_kmeans[[#This Row],[Age]]&lt;=25,"Young",IF(AND(jewelry_kmeans[[#This Row],[Age]]&gt;=26,jewelry_kmeans[[#This Row],[Age]]&lt;=44), "Middle",IF(AND(jewelry_kmeans[[#This Row],[Age]]&gt;=45,jewelry_kmeans[[#This Row],[Age]]&lt;=59),"Older",IF(jewelry_kmeans[[#This Row],[Age]]&gt;=60,"Senior"))))</f>
        <v>Senior</v>
      </c>
      <c r="C23" s="2">
        <v>37503</v>
      </c>
      <c r="D23" s="2" t="str">
        <f t="shared" si="0"/>
        <v>Low</v>
      </c>
      <c r="E23" s="3">
        <v>0.357788314</v>
      </c>
      <c r="F23" s="2">
        <v>17258.574970000001</v>
      </c>
      <c r="G23" s="3">
        <f t="shared" si="1"/>
        <v>0.46019185051862521</v>
      </c>
      <c r="H23" s="1" t="s">
        <v>5</v>
      </c>
    </row>
    <row r="24" spans="1:8" x14ac:dyDescent="0.3">
      <c r="A24">
        <v>61</v>
      </c>
      <c r="B24" t="str">
        <f>IF(jewelry_kmeans[[#This Row],[Age]]&lt;=25,"Young",IF(AND(jewelry_kmeans[[#This Row],[Age]]&gt;=26,jewelry_kmeans[[#This Row],[Age]]&lt;=44), "Middle",IF(AND(jewelry_kmeans[[#This Row],[Age]]&gt;=45,jewelry_kmeans[[#This Row],[Age]]&lt;=59),"Older",IF(jewelry_kmeans[[#This Row],[Age]]&gt;=60,"Senior"))))</f>
        <v>Senior</v>
      </c>
      <c r="C24" s="2">
        <v>76955</v>
      </c>
      <c r="D24" s="2" t="str">
        <f t="shared" si="0"/>
        <v>Middle</v>
      </c>
      <c r="E24" s="3">
        <v>0.77711756499999995</v>
      </c>
      <c r="F24" s="2">
        <v>7467.0367020000003</v>
      </c>
      <c r="G24" s="3">
        <f t="shared" si="1"/>
        <v>9.7031209174192709E-2</v>
      </c>
      <c r="H24" s="1" t="s">
        <v>5</v>
      </c>
    </row>
    <row r="25" spans="1:8" x14ac:dyDescent="0.3">
      <c r="A25">
        <v>59</v>
      </c>
      <c r="B25" t="str">
        <f>IF(jewelry_kmeans[[#This Row],[Age]]&lt;=25,"Young",IF(AND(jewelry_kmeans[[#This Row],[Age]]&gt;=26,jewelry_kmeans[[#This Row],[Age]]&lt;=44), "Middle",IF(AND(jewelry_kmeans[[#This Row],[Age]]&gt;=45,jewelry_kmeans[[#This Row],[Age]]&lt;=59),"Older",IF(jewelry_kmeans[[#This Row],[Age]]&gt;=60,"Senior"))))</f>
        <v>Older</v>
      </c>
      <c r="C25" s="2">
        <v>65700</v>
      </c>
      <c r="D25" s="2" t="str">
        <f t="shared" si="0"/>
        <v>Low</v>
      </c>
      <c r="E25" s="3">
        <v>0.81147117400000002</v>
      </c>
      <c r="F25" s="2">
        <v>6932.487932</v>
      </c>
      <c r="G25" s="3">
        <f t="shared" si="1"/>
        <v>0.1055173201217656</v>
      </c>
      <c r="H25" s="1" t="s">
        <v>5</v>
      </c>
    </row>
    <row r="26" spans="1:8" x14ac:dyDescent="0.3">
      <c r="A26">
        <v>59</v>
      </c>
      <c r="B26" t="str">
        <f>IF(jewelry_kmeans[[#This Row],[Age]]&lt;=25,"Young",IF(AND(jewelry_kmeans[[#This Row],[Age]]&gt;=26,jewelry_kmeans[[#This Row],[Age]]&lt;=44), "Middle",IF(AND(jewelry_kmeans[[#This Row],[Age]]&gt;=45,jewelry_kmeans[[#This Row],[Age]]&lt;=59),"Older",IF(jewelry_kmeans[[#This Row],[Age]]&gt;=60,"Senior"))))</f>
        <v>Older</v>
      </c>
      <c r="C26" s="2">
        <v>69738</v>
      </c>
      <c r="D26" s="2" t="str">
        <f t="shared" si="0"/>
        <v>Low</v>
      </c>
      <c r="E26" s="3">
        <v>0.74211212199999999</v>
      </c>
      <c r="F26" s="2">
        <v>7151.650866</v>
      </c>
      <c r="G26" s="3">
        <f t="shared" si="1"/>
        <v>0.10255027196076744</v>
      </c>
      <c r="H26" s="1" t="s">
        <v>5</v>
      </c>
    </row>
    <row r="27" spans="1:8" x14ac:dyDescent="0.3">
      <c r="A27">
        <v>56</v>
      </c>
      <c r="B27" t="str">
        <f>IF(jewelry_kmeans[[#This Row],[Age]]&lt;=25,"Young",IF(AND(jewelry_kmeans[[#This Row],[Age]]&gt;=26,jewelry_kmeans[[#This Row],[Age]]&lt;=44), "Middle",IF(AND(jewelry_kmeans[[#This Row],[Age]]&gt;=45,jewelry_kmeans[[#This Row],[Age]]&lt;=59),"Older",IF(jewelry_kmeans[[#This Row],[Age]]&gt;=60,"Senior"))))</f>
        <v>Older</v>
      </c>
      <c r="C27" s="2">
        <v>63866</v>
      </c>
      <c r="D27" s="2" t="str">
        <f t="shared" si="0"/>
        <v>Low</v>
      </c>
      <c r="E27" s="3">
        <v>0.76188795799999998</v>
      </c>
      <c r="F27" s="2">
        <v>7762.2550670000001</v>
      </c>
      <c r="G27" s="3">
        <f t="shared" si="1"/>
        <v>0.12153970918798734</v>
      </c>
      <c r="H27" s="1" t="s">
        <v>5</v>
      </c>
    </row>
    <row r="28" spans="1:8" x14ac:dyDescent="0.3">
      <c r="A28">
        <v>33</v>
      </c>
      <c r="B28" t="str">
        <f>IF(jewelry_kmeans[[#This Row],[Age]]&lt;=25,"Young",IF(AND(jewelry_kmeans[[#This Row],[Age]]&gt;=26,jewelry_kmeans[[#This Row],[Age]]&lt;=44), "Middle",IF(AND(jewelry_kmeans[[#This Row],[Age]]&gt;=45,jewelry_kmeans[[#This Row],[Age]]&lt;=59),"Older",IF(jewelry_kmeans[[#This Row],[Age]]&gt;=60,"Senior"))))</f>
        <v>Middle</v>
      </c>
      <c r="C28" s="2">
        <v>101058</v>
      </c>
      <c r="D28" s="2" t="str">
        <f t="shared" si="0"/>
        <v>Middle</v>
      </c>
      <c r="E28" s="3">
        <v>0.31508154999999999</v>
      </c>
      <c r="F28" s="2">
        <v>14911.868399999999</v>
      </c>
      <c r="G28" s="3">
        <f t="shared" si="1"/>
        <v>0.14755752538146411</v>
      </c>
      <c r="H28" s="1" t="s">
        <v>5</v>
      </c>
    </row>
    <row r="29" spans="1:8" x14ac:dyDescent="0.3">
      <c r="A29">
        <v>61</v>
      </c>
      <c r="B29" t="str">
        <f>IF(jewelry_kmeans[[#This Row],[Age]]&lt;=25,"Young",IF(AND(jewelry_kmeans[[#This Row],[Age]]&gt;=26,jewelry_kmeans[[#This Row],[Age]]&lt;=44), "Middle",IF(AND(jewelry_kmeans[[#This Row],[Age]]&gt;=45,jewelry_kmeans[[#This Row],[Age]]&lt;=59),"Older",IF(jewelry_kmeans[[#This Row],[Age]]&gt;=60,"Senior"))))</f>
        <v>Senior</v>
      </c>
      <c r="C29" s="2">
        <v>74117</v>
      </c>
      <c r="D29" s="2" t="str">
        <f t="shared" si="0"/>
        <v>Low</v>
      </c>
      <c r="E29" s="3">
        <v>0.77021406000000003</v>
      </c>
      <c r="F29" s="2">
        <v>5103.60923</v>
      </c>
      <c r="G29" s="3">
        <f t="shared" si="1"/>
        <v>6.8858820918277858E-2</v>
      </c>
      <c r="H29" s="1" t="s">
        <v>5</v>
      </c>
    </row>
    <row r="30" spans="1:8" x14ac:dyDescent="0.3">
      <c r="A30">
        <v>84</v>
      </c>
      <c r="B30" t="str">
        <f>IF(jewelry_kmeans[[#This Row],[Age]]&lt;=25,"Young",IF(AND(jewelry_kmeans[[#This Row],[Age]]&gt;=26,jewelry_kmeans[[#This Row],[Age]]&lt;=44), "Middle",IF(AND(jewelry_kmeans[[#This Row],[Age]]&gt;=45,jewelry_kmeans[[#This Row],[Age]]&lt;=59),"Older",IF(jewelry_kmeans[[#This Row],[Age]]&gt;=60,"Senior"))))</f>
        <v>Senior</v>
      </c>
      <c r="C30" s="2">
        <v>20704</v>
      </c>
      <c r="D30" s="2" t="str">
        <f t="shared" si="0"/>
        <v>Low</v>
      </c>
      <c r="E30" s="3">
        <v>0.37949631499999997</v>
      </c>
      <c r="F30" s="2">
        <v>16816.911899999999</v>
      </c>
      <c r="G30" s="3">
        <f t="shared" si="1"/>
        <v>0.81225424555641423</v>
      </c>
      <c r="H30" s="1" t="s">
        <v>5</v>
      </c>
    </row>
    <row r="31" spans="1:8" x14ac:dyDescent="0.3">
      <c r="A31">
        <v>61</v>
      </c>
      <c r="B31" t="str">
        <f>IF(jewelry_kmeans[[#This Row],[Age]]&lt;=25,"Young",IF(AND(jewelry_kmeans[[#This Row],[Age]]&gt;=26,jewelry_kmeans[[#This Row],[Age]]&lt;=44), "Middle",IF(AND(jewelry_kmeans[[#This Row],[Age]]&gt;=45,jewelry_kmeans[[#This Row],[Age]]&lt;=59),"Older",IF(jewelry_kmeans[[#This Row],[Age]]&gt;=60,"Senior"))))</f>
        <v>Senior</v>
      </c>
      <c r="C31" s="2">
        <v>63846</v>
      </c>
      <c r="D31" s="2" t="str">
        <f t="shared" si="0"/>
        <v>Low</v>
      </c>
      <c r="E31" s="3">
        <v>0.82786224100000005</v>
      </c>
      <c r="F31" s="2">
        <v>7283.5047729999997</v>
      </c>
      <c r="G31" s="3">
        <f t="shared" si="1"/>
        <v>0.11407926531027784</v>
      </c>
      <c r="H31" s="1" t="s">
        <v>5</v>
      </c>
    </row>
    <row r="32" spans="1:8" x14ac:dyDescent="0.3">
      <c r="A32">
        <v>39</v>
      </c>
      <c r="B32" t="str">
        <f>IF(jewelry_kmeans[[#This Row],[Age]]&lt;=25,"Young",IF(AND(jewelry_kmeans[[#This Row],[Age]]&gt;=26,jewelry_kmeans[[#This Row],[Age]]&lt;=44), "Middle",IF(AND(jewelry_kmeans[[#This Row],[Age]]&gt;=45,jewelry_kmeans[[#This Row],[Age]]&lt;=59),"Older",IF(jewelry_kmeans[[#This Row],[Age]]&gt;=60,"Senior"))))</f>
        <v>Middle</v>
      </c>
      <c r="C32" s="2">
        <v>100540</v>
      </c>
      <c r="D32" s="2" t="str">
        <f t="shared" si="0"/>
        <v>Middle</v>
      </c>
      <c r="E32" s="3">
        <v>0.384922983</v>
      </c>
      <c r="F32" s="2">
        <v>16741.013889999998</v>
      </c>
      <c r="G32" s="3">
        <f t="shared" si="1"/>
        <v>0.16651097961010541</v>
      </c>
      <c r="H32" s="1" t="s">
        <v>5</v>
      </c>
    </row>
    <row r="33" spans="1:8" x14ac:dyDescent="0.3">
      <c r="A33">
        <v>60</v>
      </c>
      <c r="B33" t="str">
        <f>IF(jewelry_kmeans[[#This Row],[Age]]&lt;=25,"Young",IF(AND(jewelry_kmeans[[#This Row],[Age]]&gt;=26,jewelry_kmeans[[#This Row],[Age]]&lt;=44), "Middle",IF(AND(jewelry_kmeans[[#This Row],[Age]]&gt;=45,jewelry_kmeans[[#This Row],[Age]]&lt;=59),"Older",IF(jewelry_kmeans[[#This Row],[Age]]&gt;=60,"Senior"))))</f>
        <v>Senior</v>
      </c>
      <c r="C33" s="2">
        <v>70012</v>
      </c>
      <c r="D33" s="2" t="str">
        <f t="shared" si="0"/>
        <v>Low</v>
      </c>
      <c r="E33" s="3">
        <v>0.79446105099999997</v>
      </c>
      <c r="F33" s="2">
        <v>7263.242448</v>
      </c>
      <c r="G33" s="3">
        <f t="shared" si="1"/>
        <v>0.10374282191624293</v>
      </c>
      <c r="H33" s="1" t="s">
        <v>5</v>
      </c>
    </row>
    <row r="34" spans="1:8" x14ac:dyDescent="0.3">
      <c r="A34">
        <v>20</v>
      </c>
      <c r="B34" t="str">
        <f>IF(jewelry_kmeans[[#This Row],[Age]]&lt;=25,"Young",IF(AND(jewelry_kmeans[[#This Row],[Age]]&gt;=26,jewelry_kmeans[[#This Row],[Age]]&lt;=44), "Middle",IF(AND(jewelry_kmeans[[#This Row],[Age]]&gt;=45,jewelry_kmeans[[#This Row],[Age]]&lt;=59),"Older",IF(jewelry_kmeans[[#This Row],[Age]]&gt;=60,"Senior"))))</f>
        <v>Young</v>
      </c>
      <c r="C34" s="2">
        <v>129142</v>
      </c>
      <c r="D34" s="2" t="str">
        <f t="shared" si="0"/>
        <v>High</v>
      </c>
      <c r="E34" s="3">
        <v>0.88705199400000001</v>
      </c>
      <c r="F34" s="2">
        <v>5603.1210279999996</v>
      </c>
      <c r="G34" s="3">
        <f t="shared" si="1"/>
        <v>4.3387287079339018E-2</v>
      </c>
      <c r="H34" s="1" t="s">
        <v>5</v>
      </c>
    </row>
    <row r="35" spans="1:8" x14ac:dyDescent="0.3">
      <c r="A35">
        <v>57</v>
      </c>
      <c r="B35" t="str">
        <f>IF(jewelry_kmeans[[#This Row],[Age]]&lt;=25,"Young",IF(AND(jewelry_kmeans[[#This Row],[Age]]&gt;=26,jewelry_kmeans[[#This Row],[Age]]&lt;=44), "Middle",IF(AND(jewelry_kmeans[[#This Row],[Age]]&gt;=45,jewelry_kmeans[[#This Row],[Age]]&lt;=59),"Older",IF(jewelry_kmeans[[#This Row],[Age]]&gt;=60,"Senior"))))</f>
        <v>Older</v>
      </c>
      <c r="C35" s="2">
        <v>75332</v>
      </c>
      <c r="D35" s="2" t="str">
        <f t="shared" si="0"/>
        <v>Middle</v>
      </c>
      <c r="E35" s="3">
        <v>0.72150243800000002</v>
      </c>
      <c r="F35" s="2">
        <v>6845.0568219999996</v>
      </c>
      <c r="G35" s="3">
        <f t="shared" si="1"/>
        <v>9.0865194366271967E-2</v>
      </c>
      <c r="H35" s="1" t="s">
        <v>5</v>
      </c>
    </row>
    <row r="36" spans="1:8" x14ac:dyDescent="0.3">
      <c r="A36">
        <v>61</v>
      </c>
      <c r="B36" t="str">
        <f>IF(jewelry_kmeans[[#This Row],[Age]]&lt;=25,"Young",IF(AND(jewelry_kmeans[[#This Row],[Age]]&gt;=26,jewelry_kmeans[[#This Row],[Age]]&lt;=44), "Middle",IF(AND(jewelry_kmeans[[#This Row],[Age]]&gt;=45,jewelry_kmeans[[#This Row],[Age]]&lt;=59),"Older",IF(jewelry_kmeans[[#This Row],[Age]]&gt;=60,"Senior"))))</f>
        <v>Senior</v>
      </c>
      <c r="C36" s="2">
        <v>73245</v>
      </c>
      <c r="D36" s="2" t="str">
        <f t="shared" si="0"/>
        <v>Low</v>
      </c>
      <c r="E36" s="3">
        <v>0.81116037299999999</v>
      </c>
      <c r="F36" s="2">
        <v>7413.7844869999999</v>
      </c>
      <c r="G36" s="3">
        <f t="shared" si="1"/>
        <v>0.10121898405351901</v>
      </c>
      <c r="H36" s="1" t="s">
        <v>5</v>
      </c>
    </row>
    <row r="37" spans="1:8" x14ac:dyDescent="0.3">
      <c r="A37">
        <v>18</v>
      </c>
      <c r="B37" t="str">
        <f>IF(jewelry_kmeans[[#This Row],[Age]]&lt;=25,"Young",IF(AND(jewelry_kmeans[[#This Row],[Age]]&gt;=26,jewelry_kmeans[[#This Row],[Age]]&lt;=44), "Middle",IF(AND(jewelry_kmeans[[#This Row],[Age]]&gt;=45,jewelry_kmeans[[#This Row],[Age]]&lt;=59),"Older",IF(jewelry_kmeans[[#This Row],[Age]]&gt;=60,"Senior"))))</f>
        <v>Young</v>
      </c>
      <c r="C37" s="2">
        <v>130813</v>
      </c>
      <c r="D37" s="2" t="str">
        <f t="shared" si="0"/>
        <v>High</v>
      </c>
      <c r="E37" s="3">
        <v>0.890891247</v>
      </c>
      <c r="F37" s="2">
        <v>5256.4345599999997</v>
      </c>
      <c r="G37" s="3">
        <f t="shared" si="1"/>
        <v>4.0182814857850517E-2</v>
      </c>
      <c r="H37" s="1" t="s">
        <v>5</v>
      </c>
    </row>
    <row r="38" spans="1:8" x14ac:dyDescent="0.3">
      <c r="A38">
        <v>83</v>
      </c>
      <c r="B38" t="str">
        <f>IF(jewelry_kmeans[[#This Row],[Age]]&lt;=25,"Young",IF(AND(jewelry_kmeans[[#This Row],[Age]]&gt;=26,jewelry_kmeans[[#This Row],[Age]]&lt;=44), "Middle",IF(AND(jewelry_kmeans[[#This Row],[Age]]&gt;=45,jewelry_kmeans[[#This Row],[Age]]&lt;=59),"Older",IF(jewelry_kmeans[[#This Row],[Age]]&gt;=60,"Senior"))))</f>
        <v>Senior</v>
      </c>
      <c r="C38" s="2">
        <v>119429</v>
      </c>
      <c r="D38" s="2" t="str">
        <f t="shared" si="0"/>
        <v>High</v>
      </c>
      <c r="E38" s="3">
        <v>4.2154800999999999E-2</v>
      </c>
      <c r="F38" s="2">
        <v>15607.561540000001</v>
      </c>
      <c r="G38" s="3">
        <f t="shared" si="1"/>
        <v>0.13068485493473109</v>
      </c>
      <c r="H38" s="1" t="s">
        <v>5</v>
      </c>
    </row>
    <row r="39" spans="1:8" x14ac:dyDescent="0.3">
      <c r="A39">
        <v>25</v>
      </c>
      <c r="B39" t="str">
        <f>IF(jewelry_kmeans[[#This Row],[Age]]&lt;=25,"Young",IF(AND(jewelry_kmeans[[#This Row],[Age]]&gt;=26,jewelry_kmeans[[#This Row],[Age]]&lt;=44), "Middle",IF(AND(jewelry_kmeans[[#This Row],[Age]]&gt;=45,jewelry_kmeans[[#This Row],[Age]]&lt;=59),"Older",IF(jewelry_kmeans[[#This Row],[Age]]&gt;=60,"Senior"))))</f>
        <v>Young</v>
      </c>
      <c r="C39" s="2">
        <v>138021</v>
      </c>
      <c r="D39" s="2" t="str">
        <f t="shared" si="0"/>
        <v>High</v>
      </c>
      <c r="E39" s="3">
        <v>0.94401717600000001</v>
      </c>
      <c r="F39" s="2">
        <v>3005.5774820000001</v>
      </c>
      <c r="G39" s="3">
        <f t="shared" si="1"/>
        <v>2.1776233196397651E-2</v>
      </c>
      <c r="H39" s="1" t="s">
        <v>5</v>
      </c>
    </row>
    <row r="40" spans="1:8" x14ac:dyDescent="0.3">
      <c r="A40">
        <v>55</v>
      </c>
      <c r="B40" t="str">
        <f>IF(jewelry_kmeans[[#This Row],[Age]]&lt;=25,"Young",IF(AND(jewelry_kmeans[[#This Row],[Age]]&gt;=26,jewelry_kmeans[[#This Row],[Age]]&lt;=44), "Middle",IF(AND(jewelry_kmeans[[#This Row],[Age]]&gt;=45,jewelry_kmeans[[#This Row],[Age]]&lt;=59),"Older",IF(jewelry_kmeans[[#This Row],[Age]]&gt;=60,"Senior"))))</f>
        <v>Older</v>
      </c>
      <c r="C40" s="2">
        <v>74356</v>
      </c>
      <c r="D40" s="2" t="str">
        <f t="shared" si="0"/>
        <v>Low</v>
      </c>
      <c r="E40" s="3">
        <v>0.79982697000000003</v>
      </c>
      <c r="F40" s="2">
        <v>6484.6307379999998</v>
      </c>
      <c r="G40" s="3">
        <f t="shared" si="1"/>
        <v>8.7210591451933939E-2</v>
      </c>
      <c r="H40" s="1" t="s">
        <v>5</v>
      </c>
    </row>
    <row r="41" spans="1:8" x14ac:dyDescent="0.3">
      <c r="A41">
        <v>84</v>
      </c>
      <c r="B41" t="str">
        <f>IF(jewelry_kmeans[[#This Row],[Age]]&lt;=25,"Young",IF(AND(jewelry_kmeans[[#This Row],[Age]]&gt;=26,jewelry_kmeans[[#This Row],[Age]]&lt;=44), "Middle",IF(AND(jewelry_kmeans[[#This Row],[Age]]&gt;=45,jewelry_kmeans[[#This Row],[Age]]&lt;=59),"Older",IF(jewelry_kmeans[[#This Row],[Age]]&gt;=60,"Senior"))))</f>
        <v>Senior</v>
      </c>
      <c r="C41" s="2">
        <v>18244</v>
      </c>
      <c r="D41" s="2" t="str">
        <f t="shared" si="0"/>
        <v>Low</v>
      </c>
      <c r="E41" s="3">
        <v>0.29266337399999998</v>
      </c>
      <c r="F41" s="2">
        <v>17815.348409999999</v>
      </c>
      <c r="G41" s="3">
        <f t="shared" si="1"/>
        <v>0.97650451710151276</v>
      </c>
      <c r="H41" s="1" t="s">
        <v>5</v>
      </c>
    </row>
    <row r="42" spans="1:8" x14ac:dyDescent="0.3">
      <c r="A42">
        <v>36</v>
      </c>
      <c r="B42" t="str">
        <f>IF(jewelry_kmeans[[#This Row],[Age]]&lt;=25,"Young",IF(AND(jewelry_kmeans[[#This Row],[Age]]&gt;=26,jewelry_kmeans[[#This Row],[Age]]&lt;=44), "Middle",IF(AND(jewelry_kmeans[[#This Row],[Age]]&gt;=45,jewelry_kmeans[[#This Row],[Age]]&lt;=59),"Older",IF(jewelry_kmeans[[#This Row],[Age]]&gt;=60,"Senior"))))</f>
        <v>Middle</v>
      </c>
      <c r="C42" s="2">
        <v>98137</v>
      </c>
      <c r="D42" s="2" t="str">
        <f t="shared" si="0"/>
        <v>Middle</v>
      </c>
      <c r="E42" s="3">
        <v>0.29740129300000001</v>
      </c>
      <c r="F42" s="2">
        <v>15978.332839999999</v>
      </c>
      <c r="G42" s="3">
        <f t="shared" si="1"/>
        <v>0.1628166016894749</v>
      </c>
      <c r="H42" s="1" t="s">
        <v>5</v>
      </c>
    </row>
    <row r="43" spans="1:8" x14ac:dyDescent="0.3">
      <c r="A43">
        <v>27</v>
      </c>
      <c r="B43" t="str">
        <f>IF(jewelry_kmeans[[#This Row],[Age]]&lt;=25,"Young",IF(AND(jewelry_kmeans[[#This Row],[Age]]&gt;=26,jewelry_kmeans[[#This Row],[Age]]&lt;=44), "Middle",IF(AND(jewelry_kmeans[[#This Row],[Age]]&gt;=45,jewelry_kmeans[[#This Row],[Age]]&lt;=59),"Older",IF(jewelry_kmeans[[#This Row],[Age]]&gt;=60,"Senior"))))</f>
        <v>Middle</v>
      </c>
      <c r="C43" s="2">
        <v>121468</v>
      </c>
      <c r="D43" s="2" t="str">
        <f t="shared" si="0"/>
        <v>High</v>
      </c>
      <c r="E43" s="3">
        <v>0.92064898799999995</v>
      </c>
      <c r="F43" s="2">
        <v>5011.1120620000002</v>
      </c>
      <c r="G43" s="3">
        <f t="shared" si="1"/>
        <v>4.1254586080284518E-2</v>
      </c>
      <c r="H43" s="1" t="s">
        <v>5</v>
      </c>
    </row>
    <row r="44" spans="1:8" x14ac:dyDescent="0.3">
      <c r="A44">
        <v>53</v>
      </c>
      <c r="B44" t="str">
        <f>IF(jewelry_kmeans[[#This Row],[Age]]&lt;=25,"Young",IF(AND(jewelry_kmeans[[#This Row],[Age]]&gt;=26,jewelry_kmeans[[#This Row],[Age]]&lt;=44), "Middle",IF(AND(jewelry_kmeans[[#This Row],[Age]]&gt;=45,jewelry_kmeans[[#This Row],[Age]]&lt;=59),"Older",IF(jewelry_kmeans[[#This Row],[Age]]&gt;=60,"Senior"))))</f>
        <v>Older</v>
      </c>
      <c r="C44" s="2">
        <v>62117</v>
      </c>
      <c r="D44" s="2" t="str">
        <f t="shared" si="0"/>
        <v>Low</v>
      </c>
      <c r="E44" s="3">
        <v>0.73313884799999995</v>
      </c>
      <c r="F44" s="2">
        <v>7500.4524140000003</v>
      </c>
      <c r="G44" s="3">
        <f t="shared" si="1"/>
        <v>0.12074717732665777</v>
      </c>
      <c r="H44" s="1" t="s">
        <v>5</v>
      </c>
    </row>
    <row r="45" spans="1:8" x14ac:dyDescent="0.3">
      <c r="A45">
        <v>25</v>
      </c>
      <c r="B45" t="str">
        <f>IF(jewelry_kmeans[[#This Row],[Age]]&lt;=25,"Young",IF(AND(jewelry_kmeans[[#This Row],[Age]]&gt;=26,jewelry_kmeans[[#This Row],[Age]]&lt;=44), "Middle",IF(AND(jewelry_kmeans[[#This Row],[Age]]&gt;=45,jewelry_kmeans[[#This Row],[Age]]&lt;=59),"Older",IF(jewelry_kmeans[[#This Row],[Age]]&gt;=60,"Senior"))))</f>
        <v>Young</v>
      </c>
      <c r="C45" s="2">
        <v>101503</v>
      </c>
      <c r="D45" s="2" t="str">
        <f t="shared" si="0"/>
        <v>Middle</v>
      </c>
      <c r="E45" s="3">
        <v>0.288468856</v>
      </c>
      <c r="F45" s="2">
        <v>15026.26215</v>
      </c>
      <c r="G45" s="3">
        <f t="shared" si="1"/>
        <v>0.14803761612957253</v>
      </c>
      <c r="H45" s="1" t="s">
        <v>5</v>
      </c>
    </row>
    <row r="46" spans="1:8" x14ac:dyDescent="0.3">
      <c r="A46">
        <v>83</v>
      </c>
      <c r="B46" t="str">
        <f>IF(jewelry_kmeans[[#This Row],[Age]]&lt;=25,"Young",IF(AND(jewelry_kmeans[[#This Row],[Age]]&gt;=26,jewelry_kmeans[[#This Row],[Age]]&lt;=44), "Middle",IF(AND(jewelry_kmeans[[#This Row],[Age]]&gt;=45,jewelry_kmeans[[#This Row],[Age]]&lt;=59),"Older",IF(jewelry_kmeans[[#This Row],[Age]]&gt;=60,"Senior"))))</f>
        <v>Senior</v>
      </c>
      <c r="C46" s="2">
        <v>28727</v>
      </c>
      <c r="D46" s="2" t="str">
        <f t="shared" si="0"/>
        <v>Low</v>
      </c>
      <c r="E46" s="3">
        <v>0.30826304199999999</v>
      </c>
      <c r="F46" s="2">
        <v>18205.33626</v>
      </c>
      <c r="G46" s="3">
        <f t="shared" si="1"/>
        <v>0.63373607616528005</v>
      </c>
      <c r="H46" s="1" t="s">
        <v>5</v>
      </c>
    </row>
    <row r="47" spans="1:8" x14ac:dyDescent="0.3">
      <c r="A47">
        <v>90</v>
      </c>
      <c r="B47" t="str">
        <f>IF(jewelry_kmeans[[#This Row],[Age]]&lt;=25,"Young",IF(AND(jewelry_kmeans[[#This Row],[Age]]&gt;=26,jewelry_kmeans[[#This Row],[Age]]&lt;=44), "Middle",IF(AND(jewelry_kmeans[[#This Row],[Age]]&gt;=45,jewelry_kmeans[[#This Row],[Age]]&lt;=59),"Older",IF(jewelry_kmeans[[#This Row],[Age]]&gt;=60,"Senior"))))</f>
        <v>Senior</v>
      </c>
      <c r="C47" s="2">
        <v>33188</v>
      </c>
      <c r="D47" s="2" t="str">
        <f t="shared" si="0"/>
        <v>Low</v>
      </c>
      <c r="E47" s="3">
        <v>0.24881006899999999</v>
      </c>
      <c r="F47" s="2">
        <v>15866.91394</v>
      </c>
      <c r="G47" s="3">
        <f t="shared" si="1"/>
        <v>0.47809189887911296</v>
      </c>
      <c r="H47" s="1" t="s">
        <v>5</v>
      </c>
    </row>
    <row r="48" spans="1:8" x14ac:dyDescent="0.3">
      <c r="A48">
        <v>83</v>
      </c>
      <c r="B48" t="str">
        <f>IF(jewelry_kmeans[[#This Row],[Age]]&lt;=25,"Young",IF(AND(jewelry_kmeans[[#This Row],[Age]]&gt;=26,jewelry_kmeans[[#This Row],[Age]]&lt;=44), "Middle",IF(AND(jewelry_kmeans[[#This Row],[Age]]&gt;=45,jewelry_kmeans[[#This Row],[Age]]&lt;=59),"Older",IF(jewelry_kmeans[[#This Row],[Age]]&gt;=60,"Senior"))))</f>
        <v>Senior</v>
      </c>
      <c r="C48" s="2">
        <v>33170</v>
      </c>
      <c r="D48" s="2" t="str">
        <f t="shared" si="0"/>
        <v>Low</v>
      </c>
      <c r="E48" s="3">
        <v>0.24107774400000001</v>
      </c>
      <c r="F48" s="2">
        <v>16620.010470000001</v>
      </c>
      <c r="G48" s="3">
        <f t="shared" si="1"/>
        <v>0.50105548598130845</v>
      </c>
      <c r="H48" s="1" t="s">
        <v>5</v>
      </c>
    </row>
    <row r="49" spans="1:8" x14ac:dyDescent="0.3">
      <c r="A49">
        <v>83</v>
      </c>
      <c r="B49" t="str">
        <f>IF(jewelry_kmeans[[#This Row],[Age]]&lt;=25,"Young",IF(AND(jewelry_kmeans[[#This Row],[Age]]&gt;=26,jewelry_kmeans[[#This Row],[Age]]&lt;=44), "Middle",IF(AND(jewelry_kmeans[[#This Row],[Age]]&gt;=45,jewelry_kmeans[[#This Row],[Age]]&lt;=59),"Older",IF(jewelry_kmeans[[#This Row],[Age]]&gt;=60,"Senior"))))</f>
        <v>Senior</v>
      </c>
      <c r="C49" s="2">
        <v>23206</v>
      </c>
      <c r="D49" s="2" t="str">
        <f t="shared" si="0"/>
        <v>Low</v>
      </c>
      <c r="E49" s="3">
        <v>0.32124036299999997</v>
      </c>
      <c r="F49" s="2">
        <v>16870.671999999999</v>
      </c>
      <c r="G49" s="3">
        <f t="shared" si="1"/>
        <v>0.72699612169266559</v>
      </c>
      <c r="H49" s="1" t="s">
        <v>5</v>
      </c>
    </row>
    <row r="50" spans="1:8" x14ac:dyDescent="0.3">
      <c r="A50">
        <v>83</v>
      </c>
      <c r="B50" t="str">
        <f>IF(jewelry_kmeans[[#This Row],[Age]]&lt;=25,"Young",IF(AND(jewelry_kmeans[[#This Row],[Age]]&gt;=26,jewelry_kmeans[[#This Row],[Age]]&lt;=44), "Middle",IF(AND(jewelry_kmeans[[#This Row],[Age]]&gt;=45,jewelry_kmeans[[#This Row],[Age]]&lt;=59),"Older",IF(jewelry_kmeans[[#This Row],[Age]]&gt;=60,"Senior"))))</f>
        <v>Senior</v>
      </c>
      <c r="C50" s="2">
        <v>30721</v>
      </c>
      <c r="D50" s="2" t="str">
        <f t="shared" si="0"/>
        <v>Low</v>
      </c>
      <c r="E50" s="3">
        <v>0.33114180799999998</v>
      </c>
      <c r="F50" s="2">
        <v>17705.992389999999</v>
      </c>
      <c r="G50" s="3">
        <f t="shared" si="1"/>
        <v>0.57634817844471209</v>
      </c>
      <c r="H50" s="1" t="s">
        <v>5</v>
      </c>
    </row>
    <row r="51" spans="1:8" x14ac:dyDescent="0.3">
      <c r="A51">
        <v>61</v>
      </c>
      <c r="B51" t="str">
        <f>IF(jewelry_kmeans[[#This Row],[Age]]&lt;=25,"Young",IF(AND(jewelry_kmeans[[#This Row],[Age]]&gt;=26,jewelry_kmeans[[#This Row],[Age]]&lt;=44), "Middle",IF(AND(jewelry_kmeans[[#This Row],[Age]]&gt;=45,jewelry_kmeans[[#This Row],[Age]]&lt;=59),"Older",IF(jewelry_kmeans[[#This Row],[Age]]&gt;=60,"Senior"))))</f>
        <v>Senior</v>
      </c>
      <c r="C51" s="2">
        <v>69001</v>
      </c>
      <c r="D51" s="2" t="str">
        <f t="shared" si="0"/>
        <v>Low</v>
      </c>
      <c r="E51" s="3">
        <v>0.82166877500000002</v>
      </c>
      <c r="F51" s="2">
        <v>5074.121212</v>
      </c>
      <c r="G51" s="3">
        <f t="shared" si="1"/>
        <v>7.3536922827205406E-2</v>
      </c>
      <c r="H51" s="1" t="s">
        <v>5</v>
      </c>
    </row>
    <row r="52" spans="1:8" x14ac:dyDescent="0.3">
      <c r="A52">
        <v>64</v>
      </c>
      <c r="B52" t="str">
        <f>IF(jewelry_kmeans[[#This Row],[Age]]&lt;=25,"Young",IF(AND(jewelry_kmeans[[#This Row],[Age]]&gt;=26,jewelry_kmeans[[#This Row],[Age]]&lt;=44), "Middle",IF(AND(jewelry_kmeans[[#This Row],[Age]]&gt;=45,jewelry_kmeans[[#This Row],[Age]]&lt;=59),"Older",IF(jewelry_kmeans[[#This Row],[Age]]&gt;=60,"Senior"))))</f>
        <v>Senior</v>
      </c>
      <c r="C52" s="2">
        <v>60493</v>
      </c>
      <c r="D52" s="2" t="str">
        <f t="shared" si="0"/>
        <v>Low</v>
      </c>
      <c r="E52" s="3">
        <v>0.768056348</v>
      </c>
      <c r="F52" s="2">
        <v>7708.1126089999998</v>
      </c>
      <c r="G52" s="3">
        <f t="shared" si="1"/>
        <v>0.12742156297422841</v>
      </c>
      <c r="H52" s="1" t="s">
        <v>5</v>
      </c>
    </row>
    <row r="53" spans="1:8" x14ac:dyDescent="0.3">
      <c r="A53">
        <v>62</v>
      </c>
      <c r="B53" t="str">
        <f>IF(jewelry_kmeans[[#This Row],[Age]]&lt;=25,"Young",IF(AND(jewelry_kmeans[[#This Row],[Age]]&gt;=26,jewelry_kmeans[[#This Row],[Age]]&lt;=44), "Middle",IF(AND(jewelry_kmeans[[#This Row],[Age]]&gt;=45,jewelry_kmeans[[#This Row],[Age]]&lt;=59),"Older",IF(jewelry_kmeans[[#This Row],[Age]]&gt;=60,"Senior"))))</f>
        <v>Senior</v>
      </c>
      <c r="C53" s="2">
        <v>69741</v>
      </c>
      <c r="D53" s="2" t="str">
        <f t="shared" si="0"/>
        <v>Low</v>
      </c>
      <c r="E53" s="3">
        <v>0.84621960200000002</v>
      </c>
      <c r="F53" s="2">
        <v>5781.6580469999999</v>
      </c>
      <c r="G53" s="3">
        <f t="shared" si="1"/>
        <v>8.2901851808835553E-2</v>
      </c>
      <c r="H53" s="1" t="s">
        <v>5</v>
      </c>
    </row>
    <row r="54" spans="1:8" x14ac:dyDescent="0.3">
      <c r="A54">
        <v>28</v>
      </c>
      <c r="B54" t="str">
        <f>IF(jewelry_kmeans[[#This Row],[Age]]&lt;=25,"Young",IF(AND(jewelry_kmeans[[#This Row],[Age]]&gt;=26,jewelry_kmeans[[#This Row],[Age]]&lt;=44), "Middle",IF(AND(jewelry_kmeans[[#This Row],[Age]]&gt;=45,jewelry_kmeans[[#This Row],[Age]]&lt;=59),"Older",IF(jewelry_kmeans[[#This Row],[Age]]&gt;=60,"Senior"))))</f>
        <v>Middle</v>
      </c>
      <c r="C54" s="2">
        <v>123153</v>
      </c>
      <c r="D54" s="2" t="str">
        <f t="shared" si="0"/>
        <v>High</v>
      </c>
      <c r="E54" s="3">
        <v>0.98424078599999998</v>
      </c>
      <c r="F54" s="2">
        <v>3697.513645</v>
      </c>
      <c r="G54" s="3">
        <f t="shared" si="1"/>
        <v>3.002373994137374E-2</v>
      </c>
      <c r="H54" s="1" t="s">
        <v>5</v>
      </c>
    </row>
    <row r="55" spans="1:8" x14ac:dyDescent="0.3">
      <c r="A55">
        <v>23</v>
      </c>
      <c r="B55" t="str">
        <f>IF(jewelry_kmeans[[#This Row],[Age]]&lt;=25,"Young",IF(AND(jewelry_kmeans[[#This Row],[Age]]&gt;=26,jewelry_kmeans[[#This Row],[Age]]&lt;=44), "Middle",IF(AND(jewelry_kmeans[[#This Row],[Age]]&gt;=45,jewelry_kmeans[[#This Row],[Age]]&lt;=59),"Older",IF(jewelry_kmeans[[#This Row],[Age]]&gt;=60,"Senior"))))</f>
        <v>Young</v>
      </c>
      <c r="C55" s="2">
        <v>126500</v>
      </c>
      <c r="D55" s="2" t="str">
        <f t="shared" si="0"/>
        <v>High</v>
      </c>
      <c r="E55" s="3">
        <v>0.86503285900000004</v>
      </c>
      <c r="F55" s="2">
        <v>3270.1504340000001</v>
      </c>
      <c r="G55" s="3">
        <f t="shared" si="1"/>
        <v>2.5850991573122532E-2</v>
      </c>
      <c r="H55" s="1" t="s">
        <v>5</v>
      </c>
    </row>
    <row r="56" spans="1:8" x14ac:dyDescent="0.3">
      <c r="A56">
        <v>55</v>
      </c>
      <c r="B56" t="str">
        <f>IF(jewelry_kmeans[[#This Row],[Age]]&lt;=25,"Young",IF(AND(jewelry_kmeans[[#This Row],[Age]]&gt;=26,jewelry_kmeans[[#This Row],[Age]]&lt;=44), "Middle",IF(AND(jewelry_kmeans[[#This Row],[Age]]&gt;=45,jewelry_kmeans[[#This Row],[Age]]&lt;=59),"Older",IF(jewelry_kmeans[[#This Row],[Age]]&gt;=60,"Senior"))))</f>
        <v>Older</v>
      </c>
      <c r="C56" s="2">
        <v>71056</v>
      </c>
      <c r="D56" s="2" t="str">
        <f t="shared" si="0"/>
        <v>Low</v>
      </c>
      <c r="E56" s="3">
        <v>0.75658971200000003</v>
      </c>
      <c r="F56" s="2">
        <v>7464.1632570000002</v>
      </c>
      <c r="G56" s="3">
        <f t="shared" si="1"/>
        <v>0.10504620661168657</v>
      </c>
      <c r="H56" s="1" t="s">
        <v>5</v>
      </c>
    </row>
    <row r="57" spans="1:8" x14ac:dyDescent="0.3">
      <c r="A57">
        <v>83</v>
      </c>
      <c r="B57" t="str">
        <f>IF(jewelry_kmeans[[#This Row],[Age]]&lt;=25,"Young",IF(AND(jewelry_kmeans[[#This Row],[Age]]&gt;=26,jewelry_kmeans[[#This Row],[Age]]&lt;=44), "Middle",IF(AND(jewelry_kmeans[[#This Row],[Age]]&gt;=45,jewelry_kmeans[[#This Row],[Age]]&lt;=59),"Older",IF(jewelry_kmeans[[#This Row],[Age]]&gt;=60,"Senior"))))</f>
        <v>Senior</v>
      </c>
      <c r="C57" s="2">
        <v>34529</v>
      </c>
      <c r="D57" s="2" t="str">
        <f t="shared" si="0"/>
        <v>Low</v>
      </c>
      <c r="E57" s="3">
        <v>0.317207511</v>
      </c>
      <c r="F57" s="2">
        <v>16517.208750000002</v>
      </c>
      <c r="G57" s="3">
        <f t="shared" si="1"/>
        <v>0.47835757624026187</v>
      </c>
      <c r="H57" s="1" t="s">
        <v>5</v>
      </c>
    </row>
    <row r="58" spans="1:8" x14ac:dyDescent="0.3">
      <c r="A58">
        <v>30</v>
      </c>
      <c r="B58" t="str">
        <f>IF(jewelry_kmeans[[#This Row],[Age]]&lt;=25,"Young",IF(AND(jewelry_kmeans[[#This Row],[Age]]&gt;=26,jewelry_kmeans[[#This Row],[Age]]&lt;=44), "Middle",IF(AND(jewelry_kmeans[[#This Row],[Age]]&gt;=45,jewelry_kmeans[[#This Row],[Age]]&lt;=59),"Older",IF(jewelry_kmeans[[#This Row],[Age]]&gt;=60,"Senior"))))</f>
        <v>Middle</v>
      </c>
      <c r="C58" s="2">
        <v>107302</v>
      </c>
      <c r="D58" s="2" t="str">
        <f t="shared" si="0"/>
        <v>High</v>
      </c>
      <c r="E58" s="3">
        <v>0.23967717799999999</v>
      </c>
      <c r="F58" s="2">
        <v>13993.24402</v>
      </c>
      <c r="G58" s="3">
        <f t="shared" si="1"/>
        <v>0.13040990866899033</v>
      </c>
      <c r="H58" s="1" t="s">
        <v>5</v>
      </c>
    </row>
    <row r="59" spans="1:8" x14ac:dyDescent="0.3">
      <c r="A59">
        <v>57</v>
      </c>
      <c r="B59" t="str">
        <f>IF(jewelry_kmeans[[#This Row],[Age]]&lt;=25,"Young",IF(AND(jewelry_kmeans[[#This Row],[Age]]&gt;=26,jewelry_kmeans[[#This Row],[Age]]&lt;=44), "Middle",IF(AND(jewelry_kmeans[[#This Row],[Age]]&gt;=45,jewelry_kmeans[[#This Row],[Age]]&lt;=59),"Older",IF(jewelry_kmeans[[#This Row],[Age]]&gt;=60,"Senior"))))</f>
        <v>Older</v>
      </c>
      <c r="C59" s="2">
        <v>79470</v>
      </c>
      <c r="D59" s="2" t="str">
        <f t="shared" si="0"/>
        <v>Middle</v>
      </c>
      <c r="E59" s="3">
        <v>0.77343529600000005</v>
      </c>
      <c r="F59" s="2">
        <v>6773.0490900000004</v>
      </c>
      <c r="G59" s="3">
        <f t="shared" si="1"/>
        <v>8.5227747451868632E-2</v>
      </c>
      <c r="H59" s="1" t="s">
        <v>5</v>
      </c>
    </row>
    <row r="60" spans="1:8" x14ac:dyDescent="0.3">
      <c r="A60">
        <v>33</v>
      </c>
      <c r="B60" t="str">
        <f>IF(jewelry_kmeans[[#This Row],[Age]]&lt;=25,"Young",IF(AND(jewelry_kmeans[[#This Row],[Age]]&gt;=26,jewelry_kmeans[[#This Row],[Age]]&lt;=44), "Middle",IF(AND(jewelry_kmeans[[#This Row],[Age]]&gt;=45,jewelry_kmeans[[#This Row],[Age]]&lt;=59),"Older",IF(jewelry_kmeans[[#This Row],[Age]]&gt;=60,"Senior"))))</f>
        <v>Middle</v>
      </c>
      <c r="C60" s="2">
        <v>98033</v>
      </c>
      <c r="D60" s="2" t="str">
        <f t="shared" si="0"/>
        <v>Middle</v>
      </c>
      <c r="E60" s="3">
        <v>0.30951111599999998</v>
      </c>
      <c r="F60" s="2">
        <v>15774.69061</v>
      </c>
      <c r="G60" s="3">
        <f t="shared" si="1"/>
        <v>0.16091204604571929</v>
      </c>
      <c r="H60" s="1" t="s">
        <v>5</v>
      </c>
    </row>
    <row r="61" spans="1:8" x14ac:dyDescent="0.3">
      <c r="A61">
        <v>59</v>
      </c>
      <c r="B61" t="str">
        <f>IF(jewelry_kmeans[[#This Row],[Age]]&lt;=25,"Young",IF(AND(jewelry_kmeans[[#This Row],[Age]]&gt;=26,jewelry_kmeans[[#This Row],[Age]]&lt;=44), "Middle",IF(AND(jewelry_kmeans[[#This Row],[Age]]&gt;=45,jewelry_kmeans[[#This Row],[Age]]&lt;=59),"Older",IF(jewelry_kmeans[[#This Row],[Age]]&gt;=60,"Senior"))))</f>
        <v>Older</v>
      </c>
      <c r="C61" s="2">
        <v>72588</v>
      </c>
      <c r="D61" s="2" t="str">
        <f t="shared" si="0"/>
        <v>Low</v>
      </c>
      <c r="E61" s="3">
        <v>0.80171569799999998</v>
      </c>
      <c r="F61" s="2">
        <v>6300.8437569999996</v>
      </c>
      <c r="G61" s="3">
        <f t="shared" si="1"/>
        <v>8.6802829076431359E-2</v>
      </c>
      <c r="H61" s="1" t="s">
        <v>5</v>
      </c>
    </row>
    <row r="62" spans="1:8" x14ac:dyDescent="0.3">
      <c r="A62">
        <v>29</v>
      </c>
      <c r="B62" t="str">
        <f>IF(jewelry_kmeans[[#This Row],[Age]]&lt;=25,"Young",IF(AND(jewelry_kmeans[[#This Row],[Age]]&gt;=26,jewelry_kmeans[[#This Row],[Age]]&lt;=44), "Middle",IF(AND(jewelry_kmeans[[#This Row],[Age]]&gt;=45,jewelry_kmeans[[#This Row],[Age]]&lt;=59),"Older",IF(jewelry_kmeans[[#This Row],[Age]]&gt;=60,"Senior"))))</f>
        <v>Middle</v>
      </c>
      <c r="C62" s="2">
        <v>122264</v>
      </c>
      <c r="D62" s="2" t="str">
        <f t="shared" si="0"/>
        <v>High</v>
      </c>
      <c r="E62" s="3">
        <v>0.89857884399999999</v>
      </c>
      <c r="F62" s="2">
        <v>2494.556274</v>
      </c>
      <c r="G62" s="3">
        <f t="shared" si="1"/>
        <v>2.0403031750965125E-2</v>
      </c>
      <c r="H62" s="1" t="s">
        <v>5</v>
      </c>
    </row>
    <row r="63" spans="1:8" x14ac:dyDescent="0.3">
      <c r="A63">
        <v>59</v>
      </c>
      <c r="B63" t="str">
        <f>IF(jewelry_kmeans[[#This Row],[Age]]&lt;=25,"Young",IF(AND(jewelry_kmeans[[#This Row],[Age]]&gt;=26,jewelry_kmeans[[#This Row],[Age]]&lt;=44), "Middle",IF(AND(jewelry_kmeans[[#This Row],[Age]]&gt;=45,jewelry_kmeans[[#This Row],[Age]]&lt;=59),"Older",IF(jewelry_kmeans[[#This Row],[Age]]&gt;=60,"Senior"))))</f>
        <v>Older</v>
      </c>
      <c r="C63" s="2">
        <v>74576</v>
      </c>
      <c r="D63" s="2" t="str">
        <f t="shared" si="0"/>
        <v>Low</v>
      </c>
      <c r="E63" s="3">
        <v>0.78129612400000004</v>
      </c>
      <c r="F63" s="2">
        <v>10547.775369999999</v>
      </c>
      <c r="G63" s="3">
        <f t="shared" si="1"/>
        <v>0.14143659313988413</v>
      </c>
      <c r="H63" s="1" t="s">
        <v>5</v>
      </c>
    </row>
    <row r="64" spans="1:8" x14ac:dyDescent="0.3">
      <c r="A64">
        <v>84</v>
      </c>
      <c r="B64" t="str">
        <f>IF(jewelry_kmeans[[#This Row],[Age]]&lt;=25,"Young",IF(AND(jewelry_kmeans[[#This Row],[Age]]&gt;=26,jewelry_kmeans[[#This Row],[Age]]&lt;=44), "Middle",IF(AND(jewelry_kmeans[[#This Row],[Age]]&gt;=45,jewelry_kmeans[[#This Row],[Age]]&lt;=59),"Older",IF(jewelry_kmeans[[#This Row],[Age]]&gt;=60,"Senior"))))</f>
        <v>Senior</v>
      </c>
      <c r="C64" s="2">
        <v>114406</v>
      </c>
      <c r="D64" s="2" t="str">
        <f t="shared" si="0"/>
        <v>High</v>
      </c>
      <c r="E64" s="3">
        <v>0.123838375</v>
      </c>
      <c r="F64" s="2">
        <v>16840.57058</v>
      </c>
      <c r="G64" s="3">
        <f t="shared" si="1"/>
        <v>0.14720006450710627</v>
      </c>
      <c r="H64" s="1" t="s">
        <v>5</v>
      </c>
    </row>
    <row r="65" spans="1:8" x14ac:dyDescent="0.3">
      <c r="A65">
        <v>64</v>
      </c>
      <c r="B65" t="str">
        <f>IF(jewelry_kmeans[[#This Row],[Age]]&lt;=25,"Young",IF(AND(jewelry_kmeans[[#This Row],[Age]]&gt;=26,jewelry_kmeans[[#This Row],[Age]]&lt;=44), "Middle",IF(AND(jewelry_kmeans[[#This Row],[Age]]&gt;=45,jewelry_kmeans[[#This Row],[Age]]&lt;=59),"Older",IF(jewelry_kmeans[[#This Row],[Age]]&gt;=60,"Senior"))))</f>
        <v>Senior</v>
      </c>
      <c r="C65" s="2">
        <v>88361</v>
      </c>
      <c r="D65" s="2" t="str">
        <f t="shared" si="0"/>
        <v>Middle</v>
      </c>
      <c r="E65" s="3">
        <v>0.77455622599999996</v>
      </c>
      <c r="F65" s="2">
        <v>7240.7596869999998</v>
      </c>
      <c r="G65" s="3">
        <f t="shared" si="1"/>
        <v>8.1945198526499244E-2</v>
      </c>
      <c r="H65" s="1" t="s">
        <v>5</v>
      </c>
    </row>
    <row r="66" spans="1:8" x14ac:dyDescent="0.3">
      <c r="A66">
        <v>35</v>
      </c>
      <c r="B66" t="str">
        <f>IF(jewelry_kmeans[[#This Row],[Age]]&lt;=25,"Young",IF(AND(jewelry_kmeans[[#This Row],[Age]]&gt;=26,jewelry_kmeans[[#This Row],[Age]]&lt;=44), "Middle",IF(AND(jewelry_kmeans[[#This Row],[Age]]&gt;=45,jewelry_kmeans[[#This Row],[Age]]&lt;=59),"Older",IF(jewelry_kmeans[[#This Row],[Age]]&gt;=60,"Senior"))))</f>
        <v>Middle</v>
      </c>
      <c r="C66" s="2">
        <v>104678</v>
      </c>
      <c r="D66" s="2" t="str">
        <f t="shared" ref="D66:D129" si="2">IF(C66&lt;75078,"Low",IF(AND(C66&gt;=75078,C66&lt;=107100),"Middle",IF(C66&gt;107100,"High")))</f>
        <v>Middle</v>
      </c>
      <c r="E66" s="3">
        <v>0.327992858</v>
      </c>
      <c r="F66" s="2">
        <v>15422.0558</v>
      </c>
      <c r="G66" s="3">
        <f t="shared" ref="G66:G129" si="3">F66/C66</f>
        <v>0.14732852939490629</v>
      </c>
      <c r="H66" s="1" t="s">
        <v>5</v>
      </c>
    </row>
    <row r="67" spans="1:8" x14ac:dyDescent="0.3">
      <c r="A67">
        <v>34</v>
      </c>
      <c r="B67" t="str">
        <f>IF(jewelry_kmeans[[#This Row],[Age]]&lt;=25,"Young",IF(AND(jewelry_kmeans[[#This Row],[Age]]&gt;=26,jewelry_kmeans[[#This Row],[Age]]&lt;=44), "Middle",IF(AND(jewelry_kmeans[[#This Row],[Age]]&gt;=45,jewelry_kmeans[[#This Row],[Age]]&lt;=59),"Older",IF(jewelry_kmeans[[#This Row],[Age]]&gt;=60,"Senior"))))</f>
        <v>Middle</v>
      </c>
      <c r="C67" s="2">
        <v>104284</v>
      </c>
      <c r="D67" s="2" t="str">
        <f t="shared" si="2"/>
        <v>Middle</v>
      </c>
      <c r="E67" s="3">
        <v>0.344545412</v>
      </c>
      <c r="F67" s="2">
        <v>13541.80177</v>
      </c>
      <c r="G67" s="3">
        <f t="shared" si="3"/>
        <v>0.12985502828813625</v>
      </c>
      <c r="H67" s="1" t="s">
        <v>5</v>
      </c>
    </row>
    <row r="68" spans="1:8" x14ac:dyDescent="0.3">
      <c r="A68">
        <v>56</v>
      </c>
      <c r="B68" t="str">
        <f>IF(jewelry_kmeans[[#This Row],[Age]]&lt;=25,"Young",IF(AND(jewelry_kmeans[[#This Row],[Age]]&gt;=26,jewelry_kmeans[[#This Row],[Age]]&lt;=44), "Middle",IF(AND(jewelry_kmeans[[#This Row],[Age]]&gt;=45,jewelry_kmeans[[#This Row],[Age]]&lt;=59),"Older",IF(jewelry_kmeans[[#This Row],[Age]]&gt;=60,"Senior"))))</f>
        <v>Older</v>
      </c>
      <c r="C68" s="2">
        <v>86484</v>
      </c>
      <c r="D68" s="2" t="str">
        <f t="shared" si="2"/>
        <v>Middle</v>
      </c>
      <c r="E68" s="3">
        <v>0.73212336899999997</v>
      </c>
      <c r="F68" s="2">
        <v>8777.4961770000009</v>
      </c>
      <c r="G68" s="3">
        <f t="shared" si="3"/>
        <v>0.10149271746218955</v>
      </c>
      <c r="H68" s="1" t="s">
        <v>5</v>
      </c>
    </row>
    <row r="69" spans="1:8" x14ac:dyDescent="0.3">
      <c r="A69">
        <v>63</v>
      </c>
      <c r="B69" t="str">
        <f>IF(jewelry_kmeans[[#This Row],[Age]]&lt;=25,"Young",IF(AND(jewelry_kmeans[[#This Row],[Age]]&gt;=26,jewelry_kmeans[[#This Row],[Age]]&lt;=44), "Middle",IF(AND(jewelry_kmeans[[#This Row],[Age]]&gt;=45,jewelry_kmeans[[#This Row],[Age]]&lt;=59),"Older",IF(jewelry_kmeans[[#This Row],[Age]]&gt;=60,"Senior"))))</f>
        <v>Senior</v>
      </c>
      <c r="C69" s="2">
        <v>85761</v>
      </c>
      <c r="D69" s="2" t="str">
        <f t="shared" si="2"/>
        <v>Middle</v>
      </c>
      <c r="E69" s="3">
        <v>0.800597911</v>
      </c>
      <c r="F69" s="2">
        <v>7175.0902189999997</v>
      </c>
      <c r="G69" s="3">
        <f t="shared" si="3"/>
        <v>8.3663789123261154E-2</v>
      </c>
      <c r="H69" s="1" t="s">
        <v>5</v>
      </c>
    </row>
    <row r="70" spans="1:8" x14ac:dyDescent="0.3">
      <c r="A70">
        <v>60</v>
      </c>
      <c r="B70" t="str">
        <f>IF(jewelry_kmeans[[#This Row],[Age]]&lt;=25,"Young",IF(AND(jewelry_kmeans[[#This Row],[Age]]&gt;=26,jewelry_kmeans[[#This Row],[Age]]&lt;=44), "Middle",IF(AND(jewelry_kmeans[[#This Row],[Age]]&gt;=45,jewelry_kmeans[[#This Row],[Age]]&lt;=59),"Older",IF(jewelry_kmeans[[#This Row],[Age]]&gt;=60,"Senior"))))</f>
        <v>Senior</v>
      </c>
      <c r="C70" s="2">
        <v>79969</v>
      </c>
      <c r="D70" s="2" t="str">
        <f t="shared" si="2"/>
        <v>Middle</v>
      </c>
      <c r="E70" s="3">
        <v>0.81210491299999998</v>
      </c>
      <c r="F70" s="2">
        <v>4879.3348729999998</v>
      </c>
      <c r="G70" s="3">
        <f t="shared" si="3"/>
        <v>6.1015329352624138E-2</v>
      </c>
      <c r="H70" s="1" t="s">
        <v>5</v>
      </c>
    </row>
    <row r="71" spans="1:8" x14ac:dyDescent="0.3">
      <c r="A71">
        <v>24</v>
      </c>
      <c r="B71" t="str">
        <f>IF(jewelry_kmeans[[#This Row],[Age]]&lt;=25,"Young",IF(AND(jewelry_kmeans[[#This Row],[Age]]&gt;=26,jewelry_kmeans[[#This Row],[Age]]&lt;=44), "Middle",IF(AND(jewelry_kmeans[[#This Row],[Age]]&gt;=45,jewelry_kmeans[[#This Row],[Age]]&lt;=59),"Older",IF(jewelry_kmeans[[#This Row],[Age]]&gt;=60,"Senior"))))</f>
        <v>Young</v>
      </c>
      <c r="C71" s="2">
        <v>136644</v>
      </c>
      <c r="D71" s="2" t="str">
        <f t="shared" si="2"/>
        <v>High</v>
      </c>
      <c r="E71" s="3">
        <v>0.87169768400000003</v>
      </c>
      <c r="F71" s="2">
        <v>1617.2257</v>
      </c>
      <c r="G71" s="3">
        <f t="shared" si="3"/>
        <v>1.183532171189368E-2</v>
      </c>
      <c r="H71" s="1" t="s">
        <v>5</v>
      </c>
    </row>
    <row r="72" spans="1:8" x14ac:dyDescent="0.3">
      <c r="A72">
        <v>94</v>
      </c>
      <c r="B72" t="str">
        <f>IF(jewelry_kmeans[[#This Row],[Age]]&lt;=25,"Young",IF(AND(jewelry_kmeans[[#This Row],[Age]]&gt;=26,jewelry_kmeans[[#This Row],[Age]]&lt;=44), "Middle",IF(AND(jewelry_kmeans[[#This Row],[Age]]&gt;=45,jewelry_kmeans[[#This Row],[Age]]&lt;=59),"Older",IF(jewelry_kmeans[[#This Row],[Age]]&gt;=60,"Senior"))))</f>
        <v>Senior</v>
      </c>
      <c r="C72" s="2">
        <v>28352</v>
      </c>
      <c r="D72" s="2" t="str">
        <f t="shared" si="2"/>
        <v>Low</v>
      </c>
      <c r="E72" s="3">
        <v>0.37687573499999999</v>
      </c>
      <c r="F72" s="2">
        <v>16798.886109999999</v>
      </c>
      <c r="G72" s="3">
        <f t="shared" si="3"/>
        <v>0.5925115021867946</v>
      </c>
      <c r="H72" s="1" t="s">
        <v>5</v>
      </c>
    </row>
    <row r="73" spans="1:8" x14ac:dyDescent="0.3">
      <c r="A73">
        <v>25</v>
      </c>
      <c r="B73" t="str">
        <f>IF(jewelry_kmeans[[#This Row],[Age]]&lt;=25,"Young",IF(AND(jewelry_kmeans[[#This Row],[Age]]&gt;=26,jewelry_kmeans[[#This Row],[Age]]&lt;=44), "Middle",IF(AND(jewelry_kmeans[[#This Row],[Age]]&gt;=45,jewelry_kmeans[[#This Row],[Age]]&lt;=59),"Older",IF(jewelry_kmeans[[#This Row],[Age]]&gt;=60,"Senior"))))</f>
        <v>Young</v>
      </c>
      <c r="C73" s="2">
        <v>130934</v>
      </c>
      <c r="D73" s="2" t="str">
        <f t="shared" si="2"/>
        <v>High</v>
      </c>
      <c r="E73" s="3">
        <v>0.91376601899999998</v>
      </c>
      <c r="F73" s="2">
        <v>3942.389134</v>
      </c>
      <c r="G73" s="3">
        <f t="shared" si="3"/>
        <v>3.010974333633739E-2</v>
      </c>
      <c r="H73" s="1" t="s">
        <v>5</v>
      </c>
    </row>
    <row r="74" spans="1:8" x14ac:dyDescent="0.3">
      <c r="A74">
        <v>36</v>
      </c>
      <c r="B74" t="str">
        <f>IF(jewelry_kmeans[[#This Row],[Age]]&lt;=25,"Young",IF(AND(jewelry_kmeans[[#This Row],[Age]]&gt;=26,jewelry_kmeans[[#This Row],[Age]]&lt;=44), "Middle",IF(AND(jewelry_kmeans[[#This Row],[Age]]&gt;=45,jewelry_kmeans[[#This Row],[Age]]&lt;=59),"Older",IF(jewelry_kmeans[[#This Row],[Age]]&gt;=60,"Senior"))))</f>
        <v>Middle</v>
      </c>
      <c r="C74" s="2">
        <v>101811</v>
      </c>
      <c r="D74" s="2" t="str">
        <f t="shared" si="2"/>
        <v>Middle</v>
      </c>
      <c r="E74" s="3">
        <v>0.34066679500000002</v>
      </c>
      <c r="F74" s="2">
        <v>15048.89961</v>
      </c>
      <c r="G74" s="3">
        <f t="shared" si="3"/>
        <v>0.14781211863158206</v>
      </c>
      <c r="H74" s="1" t="s">
        <v>5</v>
      </c>
    </row>
    <row r="75" spans="1:8" x14ac:dyDescent="0.3">
      <c r="A75">
        <v>62</v>
      </c>
      <c r="B75" t="str">
        <f>IF(jewelry_kmeans[[#This Row],[Age]]&lt;=25,"Young",IF(AND(jewelry_kmeans[[#This Row],[Age]]&gt;=26,jewelry_kmeans[[#This Row],[Age]]&lt;=44), "Middle",IF(AND(jewelry_kmeans[[#This Row],[Age]]&gt;=45,jewelry_kmeans[[#This Row],[Age]]&lt;=59),"Older",IF(jewelry_kmeans[[#This Row],[Age]]&gt;=60,"Senior"))))</f>
        <v>Senior</v>
      </c>
      <c r="C75" s="2">
        <v>73480</v>
      </c>
      <c r="D75" s="2" t="str">
        <f t="shared" si="2"/>
        <v>Low</v>
      </c>
      <c r="E75" s="3">
        <v>0.73919497999999995</v>
      </c>
      <c r="F75" s="2">
        <v>6277.6751510000004</v>
      </c>
      <c r="G75" s="3">
        <f t="shared" si="3"/>
        <v>8.5433793562874255E-2</v>
      </c>
      <c r="H75" s="1" t="s">
        <v>5</v>
      </c>
    </row>
    <row r="76" spans="1:8" x14ac:dyDescent="0.3">
      <c r="A76">
        <v>66</v>
      </c>
      <c r="B76" t="str">
        <f>IF(jewelry_kmeans[[#This Row],[Age]]&lt;=25,"Young",IF(AND(jewelry_kmeans[[#This Row],[Age]]&gt;=26,jewelry_kmeans[[#This Row],[Age]]&lt;=44), "Middle",IF(AND(jewelry_kmeans[[#This Row],[Age]]&gt;=45,jewelry_kmeans[[#This Row],[Age]]&lt;=59),"Older",IF(jewelry_kmeans[[#This Row],[Age]]&gt;=60,"Senior"))))</f>
        <v>Senior</v>
      </c>
      <c r="C76" s="2">
        <v>72571</v>
      </c>
      <c r="D76" s="2" t="str">
        <f t="shared" si="2"/>
        <v>Low</v>
      </c>
      <c r="E76" s="3">
        <v>0.81154833699999995</v>
      </c>
      <c r="F76" s="2">
        <v>6509.4115060000004</v>
      </c>
      <c r="G76" s="3">
        <f t="shared" si="3"/>
        <v>8.9697144947706392E-2</v>
      </c>
      <c r="H76" s="1" t="s">
        <v>5</v>
      </c>
    </row>
    <row r="77" spans="1:8" x14ac:dyDescent="0.3">
      <c r="A77">
        <v>37</v>
      </c>
      <c r="B77" t="str">
        <f>IF(jewelry_kmeans[[#This Row],[Age]]&lt;=25,"Young",IF(AND(jewelry_kmeans[[#This Row],[Age]]&gt;=26,jewelry_kmeans[[#This Row],[Age]]&lt;=44), "Middle",IF(AND(jewelry_kmeans[[#This Row],[Age]]&gt;=45,jewelry_kmeans[[#This Row],[Age]]&lt;=59),"Older",IF(jewelry_kmeans[[#This Row],[Age]]&gt;=60,"Senior"))))</f>
        <v>Middle</v>
      </c>
      <c r="C77" s="2">
        <v>110595</v>
      </c>
      <c r="D77" s="2" t="str">
        <f t="shared" si="2"/>
        <v>High</v>
      </c>
      <c r="E77" s="3">
        <v>0.286648505</v>
      </c>
      <c r="F77" s="2">
        <v>15235.445460000001</v>
      </c>
      <c r="G77" s="3">
        <f t="shared" si="3"/>
        <v>0.13775889922690901</v>
      </c>
      <c r="H77" s="1" t="s">
        <v>5</v>
      </c>
    </row>
    <row r="78" spans="1:8" x14ac:dyDescent="0.3">
      <c r="A78">
        <v>27</v>
      </c>
      <c r="B78" t="str">
        <f>IF(jewelry_kmeans[[#This Row],[Age]]&lt;=25,"Young",IF(AND(jewelry_kmeans[[#This Row],[Age]]&gt;=26,jewelry_kmeans[[#This Row],[Age]]&lt;=44), "Middle",IF(AND(jewelry_kmeans[[#This Row],[Age]]&gt;=45,jewelry_kmeans[[#This Row],[Age]]&lt;=59),"Older",IF(jewelry_kmeans[[#This Row],[Age]]&gt;=60,"Senior"))))</f>
        <v>Middle</v>
      </c>
      <c r="C78" s="2">
        <v>106758</v>
      </c>
      <c r="D78" s="2" t="str">
        <f t="shared" si="2"/>
        <v>Middle</v>
      </c>
      <c r="E78" s="3">
        <v>0.26629470900000002</v>
      </c>
      <c r="F78" s="2">
        <v>14942.560719999999</v>
      </c>
      <c r="G78" s="3">
        <f t="shared" si="3"/>
        <v>0.1399666602971206</v>
      </c>
      <c r="H78" s="1" t="s">
        <v>5</v>
      </c>
    </row>
    <row r="79" spans="1:8" x14ac:dyDescent="0.3">
      <c r="A79">
        <v>24</v>
      </c>
      <c r="B79" t="str">
        <f>IF(jewelry_kmeans[[#This Row],[Age]]&lt;=25,"Young",IF(AND(jewelry_kmeans[[#This Row],[Age]]&gt;=26,jewelry_kmeans[[#This Row],[Age]]&lt;=44), "Middle",IF(AND(jewelry_kmeans[[#This Row],[Age]]&gt;=45,jewelry_kmeans[[#This Row],[Age]]&lt;=59),"Older",IF(jewelry_kmeans[[#This Row],[Age]]&gt;=60,"Senior"))))</f>
        <v>Young</v>
      </c>
      <c r="C79" s="2">
        <v>130974</v>
      </c>
      <c r="D79" s="2" t="str">
        <f t="shared" si="2"/>
        <v>High</v>
      </c>
      <c r="E79" s="3">
        <v>0.911838602</v>
      </c>
      <c r="F79" s="2">
        <v>4420.0727100000004</v>
      </c>
      <c r="G79" s="3">
        <f t="shared" si="3"/>
        <v>3.3747711072426592E-2</v>
      </c>
      <c r="H79" s="1" t="s">
        <v>5</v>
      </c>
    </row>
    <row r="80" spans="1:8" x14ac:dyDescent="0.3">
      <c r="A80">
        <v>23</v>
      </c>
      <c r="B80" t="str">
        <f>IF(jewelry_kmeans[[#This Row],[Age]]&lt;=25,"Young",IF(AND(jewelry_kmeans[[#This Row],[Age]]&gt;=26,jewelry_kmeans[[#This Row],[Age]]&lt;=44), "Middle",IF(AND(jewelry_kmeans[[#This Row],[Age]]&gt;=45,jewelry_kmeans[[#This Row],[Age]]&lt;=59),"Older",IF(jewelry_kmeans[[#This Row],[Age]]&gt;=60,"Senior"))))</f>
        <v>Young</v>
      </c>
      <c r="C80" s="2">
        <v>120226</v>
      </c>
      <c r="D80" s="2" t="str">
        <f t="shared" si="2"/>
        <v>High</v>
      </c>
      <c r="E80" s="3">
        <v>0.88191296600000002</v>
      </c>
      <c r="F80" s="2">
        <v>4698.2947109999996</v>
      </c>
      <c r="G80" s="3">
        <f t="shared" si="3"/>
        <v>3.9078857410210763E-2</v>
      </c>
      <c r="H80" s="1" t="s">
        <v>5</v>
      </c>
    </row>
    <row r="81" spans="1:8" x14ac:dyDescent="0.3">
      <c r="A81">
        <v>34</v>
      </c>
      <c r="B81" t="str">
        <f>IF(jewelry_kmeans[[#This Row],[Age]]&lt;=25,"Young",IF(AND(jewelry_kmeans[[#This Row],[Age]]&gt;=26,jewelry_kmeans[[#This Row],[Age]]&lt;=44), "Middle",IF(AND(jewelry_kmeans[[#This Row],[Age]]&gt;=45,jewelry_kmeans[[#This Row],[Age]]&lt;=59),"Older",IF(jewelry_kmeans[[#This Row],[Age]]&gt;=60,"Senior"))))</f>
        <v>Middle</v>
      </c>
      <c r="C81" s="2">
        <v>98752</v>
      </c>
      <c r="D81" s="2" t="str">
        <f t="shared" si="2"/>
        <v>Middle</v>
      </c>
      <c r="E81" s="3">
        <v>0.37203371000000002</v>
      </c>
      <c r="F81" s="2">
        <v>14975.384239999999</v>
      </c>
      <c r="G81" s="3">
        <f t="shared" si="3"/>
        <v>0.15164638933895008</v>
      </c>
      <c r="H81" s="1" t="s">
        <v>5</v>
      </c>
    </row>
    <row r="82" spans="1:8" x14ac:dyDescent="0.3">
      <c r="A82">
        <v>89</v>
      </c>
      <c r="B82" t="str">
        <f>IF(jewelry_kmeans[[#This Row],[Age]]&lt;=25,"Young",IF(AND(jewelry_kmeans[[#This Row],[Age]]&gt;=26,jewelry_kmeans[[#This Row],[Age]]&lt;=44), "Middle",IF(AND(jewelry_kmeans[[#This Row],[Age]]&gt;=45,jewelry_kmeans[[#This Row],[Age]]&lt;=59),"Older",IF(jewelry_kmeans[[#This Row],[Age]]&gt;=60,"Senior"))))</f>
        <v>Senior</v>
      </c>
      <c r="C82" s="2">
        <v>24520</v>
      </c>
      <c r="D82" s="2" t="str">
        <f t="shared" si="2"/>
        <v>Low</v>
      </c>
      <c r="E82" s="3">
        <v>0.44383270699999999</v>
      </c>
      <c r="F82" s="2">
        <v>13556.935880000001</v>
      </c>
      <c r="G82" s="3">
        <f t="shared" si="3"/>
        <v>0.55289298042414359</v>
      </c>
      <c r="H82" s="1" t="s">
        <v>5</v>
      </c>
    </row>
    <row r="83" spans="1:8" x14ac:dyDescent="0.3">
      <c r="A83">
        <v>32</v>
      </c>
      <c r="B83" t="str">
        <f>IF(jewelry_kmeans[[#This Row],[Age]]&lt;=25,"Young",IF(AND(jewelry_kmeans[[#This Row],[Age]]&gt;=26,jewelry_kmeans[[#This Row],[Age]]&lt;=44), "Middle",IF(AND(jewelry_kmeans[[#This Row],[Age]]&gt;=45,jewelry_kmeans[[#This Row],[Age]]&lt;=59),"Older",IF(jewelry_kmeans[[#This Row],[Age]]&gt;=60,"Senior"))))</f>
        <v>Middle</v>
      </c>
      <c r="C83" s="2">
        <v>110439</v>
      </c>
      <c r="D83" s="2" t="str">
        <f t="shared" si="2"/>
        <v>High</v>
      </c>
      <c r="E83" s="3">
        <v>0.30699015800000001</v>
      </c>
      <c r="F83" s="2">
        <v>13873.50757</v>
      </c>
      <c r="G83" s="3">
        <f t="shared" si="3"/>
        <v>0.12562145229493205</v>
      </c>
      <c r="H83" s="1" t="s">
        <v>5</v>
      </c>
    </row>
    <row r="84" spans="1:8" x14ac:dyDescent="0.3">
      <c r="A84">
        <v>38</v>
      </c>
      <c r="B84" t="str">
        <f>IF(jewelry_kmeans[[#This Row],[Age]]&lt;=25,"Young",IF(AND(jewelry_kmeans[[#This Row],[Age]]&gt;=26,jewelry_kmeans[[#This Row],[Age]]&lt;=44), "Middle",IF(AND(jewelry_kmeans[[#This Row],[Age]]&gt;=45,jewelry_kmeans[[#This Row],[Age]]&lt;=59),"Older",IF(jewelry_kmeans[[#This Row],[Age]]&gt;=60,"Senior"))))</f>
        <v>Middle</v>
      </c>
      <c r="C84" s="2">
        <v>115146</v>
      </c>
      <c r="D84" s="2" t="str">
        <f t="shared" si="2"/>
        <v>High</v>
      </c>
      <c r="E84" s="3">
        <v>0.31449007299999998</v>
      </c>
      <c r="F84" s="2">
        <v>14798.86815</v>
      </c>
      <c r="G84" s="3">
        <f t="shared" si="3"/>
        <v>0.12852264212391226</v>
      </c>
      <c r="H84" s="1" t="s">
        <v>5</v>
      </c>
    </row>
    <row r="85" spans="1:8" x14ac:dyDescent="0.3">
      <c r="A85">
        <v>57</v>
      </c>
      <c r="B85" t="str">
        <f>IF(jewelry_kmeans[[#This Row],[Age]]&lt;=25,"Young",IF(AND(jewelry_kmeans[[#This Row],[Age]]&gt;=26,jewelry_kmeans[[#This Row],[Age]]&lt;=44), "Middle",IF(AND(jewelry_kmeans[[#This Row],[Age]]&gt;=45,jewelry_kmeans[[#This Row],[Age]]&lt;=59),"Older",IF(jewelry_kmeans[[#This Row],[Age]]&gt;=60,"Senior"))))</f>
        <v>Older</v>
      </c>
      <c r="C85" s="2">
        <v>76594</v>
      </c>
      <c r="D85" s="2" t="str">
        <f t="shared" si="2"/>
        <v>Middle</v>
      </c>
      <c r="E85" s="3">
        <v>0.79065785499999996</v>
      </c>
      <c r="F85" s="2">
        <v>6584.654681</v>
      </c>
      <c r="G85" s="3">
        <f t="shared" si="3"/>
        <v>8.5968283168394388E-2</v>
      </c>
      <c r="H85" s="1" t="s">
        <v>5</v>
      </c>
    </row>
    <row r="86" spans="1:8" x14ac:dyDescent="0.3">
      <c r="A86">
        <v>90</v>
      </c>
      <c r="B86" t="str">
        <f>IF(jewelry_kmeans[[#This Row],[Age]]&lt;=25,"Young",IF(AND(jewelry_kmeans[[#This Row],[Age]]&gt;=26,jewelry_kmeans[[#This Row],[Age]]&lt;=44), "Middle",IF(AND(jewelry_kmeans[[#This Row],[Age]]&gt;=45,jewelry_kmeans[[#This Row],[Age]]&lt;=59),"Older",IF(jewelry_kmeans[[#This Row],[Age]]&gt;=60,"Senior"))))</f>
        <v>Senior</v>
      </c>
      <c r="C86" s="2">
        <v>33259</v>
      </c>
      <c r="D86" s="2" t="str">
        <f t="shared" si="2"/>
        <v>Low</v>
      </c>
      <c r="E86" s="3">
        <v>0.37757105800000001</v>
      </c>
      <c r="F86" s="2">
        <v>15315.0285</v>
      </c>
      <c r="G86" s="3">
        <f t="shared" si="3"/>
        <v>0.46047772031630535</v>
      </c>
      <c r="H86" s="1" t="s">
        <v>5</v>
      </c>
    </row>
    <row r="87" spans="1:8" x14ac:dyDescent="0.3">
      <c r="A87">
        <v>33</v>
      </c>
      <c r="B87" t="str">
        <f>IF(jewelry_kmeans[[#This Row],[Age]]&lt;=25,"Young",IF(AND(jewelry_kmeans[[#This Row],[Age]]&gt;=26,jewelry_kmeans[[#This Row],[Age]]&lt;=44), "Middle",IF(AND(jewelry_kmeans[[#This Row],[Age]]&gt;=45,jewelry_kmeans[[#This Row],[Age]]&lt;=59),"Older",IF(jewelry_kmeans[[#This Row],[Age]]&gt;=60,"Senior"))))</f>
        <v>Middle</v>
      </c>
      <c r="C87" s="2">
        <v>99637</v>
      </c>
      <c r="D87" s="2" t="str">
        <f t="shared" si="2"/>
        <v>Middle</v>
      </c>
      <c r="E87" s="3">
        <v>0.22821707699999999</v>
      </c>
      <c r="F87" s="2">
        <v>15139.40314</v>
      </c>
      <c r="G87" s="3">
        <f t="shared" si="3"/>
        <v>0.15194559390587833</v>
      </c>
      <c r="H87" s="1" t="s">
        <v>5</v>
      </c>
    </row>
    <row r="88" spans="1:8" x14ac:dyDescent="0.3">
      <c r="A88">
        <v>66</v>
      </c>
      <c r="B88" t="str">
        <f>IF(jewelry_kmeans[[#This Row],[Age]]&lt;=25,"Young",IF(AND(jewelry_kmeans[[#This Row],[Age]]&gt;=26,jewelry_kmeans[[#This Row],[Age]]&lt;=44), "Middle",IF(AND(jewelry_kmeans[[#This Row],[Age]]&gt;=45,jewelry_kmeans[[#This Row],[Age]]&lt;=59),"Older",IF(jewelry_kmeans[[#This Row],[Age]]&gt;=60,"Senior"))))</f>
        <v>Senior</v>
      </c>
      <c r="C88" s="2">
        <v>64866</v>
      </c>
      <c r="D88" s="2" t="str">
        <f t="shared" si="2"/>
        <v>Low</v>
      </c>
      <c r="E88" s="3">
        <v>0.76659418899999998</v>
      </c>
      <c r="F88" s="2">
        <v>5037.8991390000001</v>
      </c>
      <c r="G88" s="3">
        <f t="shared" si="3"/>
        <v>7.7666252566830088E-2</v>
      </c>
      <c r="H88" s="1" t="s">
        <v>5</v>
      </c>
    </row>
    <row r="89" spans="1:8" x14ac:dyDescent="0.3">
      <c r="A89">
        <v>35</v>
      </c>
      <c r="B89" t="str">
        <f>IF(jewelry_kmeans[[#This Row],[Age]]&lt;=25,"Young",IF(AND(jewelry_kmeans[[#This Row],[Age]]&gt;=26,jewelry_kmeans[[#This Row],[Age]]&lt;=44), "Middle",IF(AND(jewelry_kmeans[[#This Row],[Age]]&gt;=45,jewelry_kmeans[[#This Row],[Age]]&lt;=59),"Older",IF(jewelry_kmeans[[#This Row],[Age]]&gt;=60,"Senior"))))</f>
        <v>Middle</v>
      </c>
      <c r="C89" s="2">
        <v>102308</v>
      </c>
      <c r="D89" s="2" t="str">
        <f t="shared" si="2"/>
        <v>Middle</v>
      </c>
      <c r="E89" s="3">
        <v>0.27513721800000002</v>
      </c>
      <c r="F89" s="2">
        <v>14874.557989999999</v>
      </c>
      <c r="G89" s="3">
        <f t="shared" si="3"/>
        <v>0.14538997918051375</v>
      </c>
      <c r="H89" s="1" t="s">
        <v>5</v>
      </c>
    </row>
    <row r="90" spans="1:8" x14ac:dyDescent="0.3">
      <c r="A90">
        <v>35</v>
      </c>
      <c r="B90" t="str">
        <f>IF(jewelry_kmeans[[#This Row],[Age]]&lt;=25,"Young",IF(AND(jewelry_kmeans[[#This Row],[Age]]&gt;=26,jewelry_kmeans[[#This Row],[Age]]&lt;=44), "Middle",IF(AND(jewelry_kmeans[[#This Row],[Age]]&gt;=45,jewelry_kmeans[[#This Row],[Age]]&lt;=59),"Older",IF(jewelry_kmeans[[#This Row],[Age]]&gt;=60,"Senior"))))</f>
        <v>Middle</v>
      </c>
      <c r="C90" s="2">
        <v>101691</v>
      </c>
      <c r="D90" s="2" t="str">
        <f t="shared" si="2"/>
        <v>Middle</v>
      </c>
      <c r="E90" s="3">
        <v>0.349111018</v>
      </c>
      <c r="F90" s="2">
        <v>14152.671689999999</v>
      </c>
      <c r="G90" s="3">
        <f t="shared" si="3"/>
        <v>0.13917329645691359</v>
      </c>
      <c r="H90" s="1" t="s">
        <v>5</v>
      </c>
    </row>
    <row r="91" spans="1:8" x14ac:dyDescent="0.3">
      <c r="A91">
        <v>63</v>
      </c>
      <c r="B91" t="str">
        <f>IF(jewelry_kmeans[[#This Row],[Age]]&lt;=25,"Young",IF(AND(jewelry_kmeans[[#This Row],[Age]]&gt;=26,jewelry_kmeans[[#This Row],[Age]]&lt;=44), "Middle",IF(AND(jewelry_kmeans[[#This Row],[Age]]&gt;=45,jewelry_kmeans[[#This Row],[Age]]&lt;=59),"Older",IF(jewelry_kmeans[[#This Row],[Age]]&gt;=60,"Senior"))))</f>
        <v>Senior</v>
      </c>
      <c r="C91" s="2">
        <v>72815</v>
      </c>
      <c r="D91" s="2" t="str">
        <f t="shared" si="2"/>
        <v>Low</v>
      </c>
      <c r="E91" s="3">
        <v>0.82003597399999995</v>
      </c>
      <c r="F91" s="2">
        <v>5504.3855439999998</v>
      </c>
      <c r="G91" s="3">
        <f t="shared" si="3"/>
        <v>7.5594115827782735E-2</v>
      </c>
      <c r="H91" s="1" t="s">
        <v>5</v>
      </c>
    </row>
    <row r="92" spans="1:8" x14ac:dyDescent="0.3">
      <c r="A92">
        <v>30</v>
      </c>
      <c r="B92" t="str">
        <f>IF(jewelry_kmeans[[#This Row],[Age]]&lt;=25,"Young",IF(AND(jewelry_kmeans[[#This Row],[Age]]&gt;=26,jewelry_kmeans[[#This Row],[Age]]&lt;=44), "Middle",IF(AND(jewelry_kmeans[[#This Row],[Age]]&gt;=45,jewelry_kmeans[[#This Row],[Age]]&lt;=59),"Older",IF(jewelry_kmeans[[#This Row],[Age]]&gt;=60,"Senior"))))</f>
        <v>Middle</v>
      </c>
      <c r="C92" s="2">
        <v>108928</v>
      </c>
      <c r="D92" s="2" t="str">
        <f t="shared" si="2"/>
        <v>High</v>
      </c>
      <c r="E92" s="3">
        <v>0.30386361499999998</v>
      </c>
      <c r="F92" s="2">
        <v>14339.65292</v>
      </c>
      <c r="G92" s="3">
        <f t="shared" si="3"/>
        <v>0.13164340591950646</v>
      </c>
      <c r="H92" s="1" t="s">
        <v>5</v>
      </c>
    </row>
    <row r="93" spans="1:8" x14ac:dyDescent="0.3">
      <c r="A93">
        <v>22</v>
      </c>
      <c r="B93" t="str">
        <f>IF(jewelry_kmeans[[#This Row],[Age]]&lt;=25,"Young",IF(AND(jewelry_kmeans[[#This Row],[Age]]&gt;=26,jewelry_kmeans[[#This Row],[Age]]&lt;=44), "Middle",IF(AND(jewelry_kmeans[[#This Row],[Age]]&gt;=45,jewelry_kmeans[[#This Row],[Age]]&lt;=59),"Older",IF(jewelry_kmeans[[#This Row],[Age]]&gt;=60,"Senior"))))</f>
        <v>Young</v>
      </c>
      <c r="C93" s="2">
        <v>120525</v>
      </c>
      <c r="D93" s="2" t="str">
        <f t="shared" si="2"/>
        <v>High</v>
      </c>
      <c r="E93" s="3">
        <v>1</v>
      </c>
      <c r="F93" s="2">
        <v>5495.1657320000004</v>
      </c>
      <c r="G93" s="3">
        <f t="shared" si="3"/>
        <v>4.5593575872225685E-2</v>
      </c>
      <c r="H93" s="1" t="s">
        <v>5</v>
      </c>
    </row>
    <row r="94" spans="1:8" x14ac:dyDescent="0.3">
      <c r="A94">
        <v>84</v>
      </c>
      <c r="B94" t="str">
        <f>IF(jewelry_kmeans[[#This Row],[Age]]&lt;=25,"Young",IF(AND(jewelry_kmeans[[#This Row],[Age]]&gt;=26,jewelry_kmeans[[#This Row],[Age]]&lt;=44), "Middle",IF(AND(jewelry_kmeans[[#This Row],[Age]]&gt;=45,jewelry_kmeans[[#This Row],[Age]]&lt;=59),"Older",IF(jewelry_kmeans[[#This Row],[Age]]&gt;=60,"Senior"))))</f>
        <v>Senior</v>
      </c>
      <c r="C94" s="2">
        <v>29492</v>
      </c>
      <c r="D94" s="2" t="str">
        <f t="shared" si="2"/>
        <v>Low</v>
      </c>
      <c r="E94" s="3">
        <v>0.33360314000000002</v>
      </c>
      <c r="F94" s="2">
        <v>17954.09506</v>
      </c>
      <c r="G94" s="3">
        <f t="shared" si="3"/>
        <v>0.6087784843347348</v>
      </c>
      <c r="H94" s="1" t="s">
        <v>5</v>
      </c>
    </row>
    <row r="95" spans="1:8" x14ac:dyDescent="0.3">
      <c r="A95">
        <v>28</v>
      </c>
      <c r="B95" t="str">
        <f>IF(jewelry_kmeans[[#This Row],[Age]]&lt;=25,"Young",IF(AND(jewelry_kmeans[[#This Row],[Age]]&gt;=26,jewelry_kmeans[[#This Row],[Age]]&lt;=44), "Middle",IF(AND(jewelry_kmeans[[#This Row],[Age]]&gt;=45,jewelry_kmeans[[#This Row],[Age]]&lt;=59),"Older",IF(jewelry_kmeans[[#This Row],[Age]]&gt;=60,"Senior"))))</f>
        <v>Middle</v>
      </c>
      <c r="C95" s="2">
        <v>97965</v>
      </c>
      <c r="D95" s="2" t="str">
        <f t="shared" si="2"/>
        <v>Middle</v>
      </c>
      <c r="E95" s="3">
        <v>0.31349156099999997</v>
      </c>
      <c r="F95" s="2">
        <v>14981.4022</v>
      </c>
      <c r="G95" s="3">
        <f t="shared" si="3"/>
        <v>0.15292606747307713</v>
      </c>
      <c r="H95" s="1" t="s">
        <v>5</v>
      </c>
    </row>
    <row r="96" spans="1:8" x14ac:dyDescent="0.3">
      <c r="A96">
        <v>84</v>
      </c>
      <c r="B96" t="str">
        <f>IF(jewelry_kmeans[[#This Row],[Age]]&lt;=25,"Young",IF(AND(jewelry_kmeans[[#This Row],[Age]]&gt;=26,jewelry_kmeans[[#This Row],[Age]]&lt;=44), "Middle",IF(AND(jewelry_kmeans[[#This Row],[Age]]&gt;=45,jewelry_kmeans[[#This Row],[Age]]&lt;=59),"Older",IF(jewelry_kmeans[[#This Row],[Age]]&gt;=60,"Senior"))))</f>
        <v>Senior</v>
      </c>
      <c r="C96" s="2">
        <v>42018</v>
      </c>
      <c r="D96" s="2" t="str">
        <f t="shared" si="2"/>
        <v>Low</v>
      </c>
      <c r="E96" s="3">
        <v>0.29799360200000002</v>
      </c>
      <c r="F96" s="2">
        <v>16148.37045</v>
      </c>
      <c r="G96" s="3">
        <f t="shared" si="3"/>
        <v>0.38432030201342282</v>
      </c>
      <c r="H96" s="1" t="s">
        <v>5</v>
      </c>
    </row>
    <row r="97" spans="1:8" x14ac:dyDescent="0.3">
      <c r="A97">
        <v>35</v>
      </c>
      <c r="B97" t="str">
        <f>IF(jewelry_kmeans[[#This Row],[Age]]&lt;=25,"Young",IF(AND(jewelry_kmeans[[#This Row],[Age]]&gt;=26,jewelry_kmeans[[#This Row],[Age]]&lt;=44), "Middle",IF(AND(jewelry_kmeans[[#This Row],[Age]]&gt;=45,jewelry_kmeans[[#This Row],[Age]]&lt;=59),"Older",IF(jewelry_kmeans[[#This Row],[Age]]&gt;=60,"Senior"))))</f>
        <v>Middle</v>
      </c>
      <c r="C97" s="2">
        <v>107131</v>
      </c>
      <c r="D97" s="2" t="str">
        <f t="shared" si="2"/>
        <v>High</v>
      </c>
      <c r="E97" s="3">
        <v>0.242473155</v>
      </c>
      <c r="F97" s="2">
        <v>16200.013010000001</v>
      </c>
      <c r="G97" s="3">
        <f t="shared" si="3"/>
        <v>0.15121685609207419</v>
      </c>
      <c r="H97" s="1" t="s">
        <v>5</v>
      </c>
    </row>
    <row r="98" spans="1:8" x14ac:dyDescent="0.3">
      <c r="A98">
        <v>82</v>
      </c>
      <c r="B98" t="str">
        <f>IF(jewelry_kmeans[[#This Row],[Age]]&lt;=25,"Young",IF(AND(jewelry_kmeans[[#This Row],[Age]]&gt;=26,jewelry_kmeans[[#This Row],[Age]]&lt;=44), "Middle",IF(AND(jewelry_kmeans[[#This Row],[Age]]&gt;=45,jewelry_kmeans[[#This Row],[Age]]&lt;=59),"Older",IF(jewelry_kmeans[[#This Row],[Age]]&gt;=60,"Senior"))))</f>
        <v>Senior</v>
      </c>
      <c r="C98" s="2">
        <v>121642</v>
      </c>
      <c r="D98" s="2" t="str">
        <f t="shared" si="2"/>
        <v>High</v>
      </c>
      <c r="E98" s="3">
        <v>5.4653189999999997E-2</v>
      </c>
      <c r="F98" s="2">
        <v>14177.51332</v>
      </c>
      <c r="G98" s="3">
        <f t="shared" si="3"/>
        <v>0.11655113628516467</v>
      </c>
      <c r="H98" s="1" t="s">
        <v>5</v>
      </c>
    </row>
    <row r="99" spans="1:8" x14ac:dyDescent="0.3">
      <c r="A99">
        <v>64</v>
      </c>
      <c r="B99" t="str">
        <f>IF(jewelry_kmeans[[#This Row],[Age]]&lt;=25,"Young",IF(AND(jewelry_kmeans[[#This Row],[Age]]&gt;=26,jewelry_kmeans[[#This Row],[Age]]&lt;=44), "Middle",IF(AND(jewelry_kmeans[[#This Row],[Age]]&gt;=45,jewelry_kmeans[[#This Row],[Age]]&lt;=59),"Older",IF(jewelry_kmeans[[#This Row],[Age]]&gt;=60,"Senior"))))</f>
        <v>Senior</v>
      </c>
      <c r="C99" s="2">
        <v>71692</v>
      </c>
      <c r="D99" s="2" t="str">
        <f t="shared" si="2"/>
        <v>Low</v>
      </c>
      <c r="E99" s="3">
        <v>0.84265214499999996</v>
      </c>
      <c r="F99" s="2">
        <v>7002.9765539999999</v>
      </c>
      <c r="G99" s="3">
        <f t="shared" si="3"/>
        <v>9.7681422669196008E-2</v>
      </c>
      <c r="H99" s="1" t="s">
        <v>5</v>
      </c>
    </row>
    <row r="100" spans="1:8" x14ac:dyDescent="0.3">
      <c r="A100">
        <v>62</v>
      </c>
      <c r="B100" t="str">
        <f>IF(jewelry_kmeans[[#This Row],[Age]]&lt;=25,"Young",IF(AND(jewelry_kmeans[[#This Row],[Age]]&gt;=26,jewelry_kmeans[[#This Row],[Age]]&lt;=44), "Middle",IF(AND(jewelry_kmeans[[#This Row],[Age]]&gt;=45,jewelry_kmeans[[#This Row],[Age]]&lt;=59),"Older",IF(jewelry_kmeans[[#This Row],[Age]]&gt;=60,"Senior"))))</f>
        <v>Senior</v>
      </c>
      <c r="C100" s="2">
        <v>63596</v>
      </c>
      <c r="D100" s="2" t="str">
        <f t="shared" si="2"/>
        <v>Low</v>
      </c>
      <c r="E100" s="3">
        <v>0.74532719400000003</v>
      </c>
      <c r="F100" s="2">
        <v>6142.2016190000004</v>
      </c>
      <c r="G100" s="3">
        <f t="shared" si="3"/>
        <v>9.6581571466758928E-2</v>
      </c>
      <c r="H100" s="1" t="s">
        <v>5</v>
      </c>
    </row>
    <row r="101" spans="1:8" x14ac:dyDescent="0.3">
      <c r="A101">
        <v>62</v>
      </c>
      <c r="B101" t="str">
        <f>IF(jewelry_kmeans[[#This Row],[Age]]&lt;=25,"Young",IF(AND(jewelry_kmeans[[#This Row],[Age]]&gt;=26,jewelry_kmeans[[#This Row],[Age]]&lt;=44), "Middle",IF(AND(jewelry_kmeans[[#This Row],[Age]]&gt;=45,jewelry_kmeans[[#This Row],[Age]]&lt;=59),"Older",IF(jewelry_kmeans[[#This Row],[Age]]&gt;=60,"Senior"))))</f>
        <v>Senior</v>
      </c>
      <c r="C101" s="2">
        <v>62650</v>
      </c>
      <c r="D101" s="2" t="str">
        <f t="shared" si="2"/>
        <v>Low</v>
      </c>
      <c r="E101" s="3">
        <v>0.76657236500000003</v>
      </c>
      <c r="F101" s="2">
        <v>7533.6736090000004</v>
      </c>
      <c r="G101" s="3">
        <f t="shared" si="3"/>
        <v>0.12025017731843576</v>
      </c>
      <c r="H101" s="1" t="s">
        <v>5</v>
      </c>
    </row>
    <row r="102" spans="1:8" x14ac:dyDescent="0.3">
      <c r="A102">
        <v>34</v>
      </c>
      <c r="B102" t="str">
        <f>IF(jewelry_kmeans[[#This Row],[Age]]&lt;=25,"Young",IF(AND(jewelry_kmeans[[#This Row],[Age]]&gt;=26,jewelry_kmeans[[#This Row],[Age]]&lt;=44), "Middle",IF(AND(jewelry_kmeans[[#This Row],[Age]]&gt;=45,jewelry_kmeans[[#This Row],[Age]]&lt;=59),"Older",IF(jewelry_kmeans[[#This Row],[Age]]&gt;=60,"Senior"))))</f>
        <v>Middle</v>
      </c>
      <c r="C102" s="2">
        <v>107255</v>
      </c>
      <c r="D102" s="2" t="str">
        <f t="shared" si="2"/>
        <v>High</v>
      </c>
      <c r="E102" s="3">
        <v>0.32834302900000001</v>
      </c>
      <c r="F102" s="2">
        <v>15130.595230000001</v>
      </c>
      <c r="G102" s="3">
        <f t="shared" si="3"/>
        <v>0.1410712342548133</v>
      </c>
      <c r="H102" s="1" t="s">
        <v>5</v>
      </c>
    </row>
    <row r="103" spans="1:8" x14ac:dyDescent="0.3">
      <c r="A103">
        <v>60</v>
      </c>
      <c r="B103" t="str">
        <f>IF(jewelry_kmeans[[#This Row],[Age]]&lt;=25,"Young",IF(AND(jewelry_kmeans[[#This Row],[Age]]&gt;=26,jewelry_kmeans[[#This Row],[Age]]&lt;=44), "Middle",IF(AND(jewelry_kmeans[[#This Row],[Age]]&gt;=45,jewelry_kmeans[[#This Row],[Age]]&lt;=59),"Older",IF(jewelry_kmeans[[#This Row],[Age]]&gt;=60,"Senior"))))</f>
        <v>Senior</v>
      </c>
      <c r="C103" s="2">
        <v>71436</v>
      </c>
      <c r="D103" s="2" t="str">
        <f t="shared" si="2"/>
        <v>Low</v>
      </c>
      <c r="E103" s="3">
        <v>0.83205909899999997</v>
      </c>
      <c r="F103" s="2">
        <v>8557.8601259999996</v>
      </c>
      <c r="G103" s="3">
        <f t="shared" si="3"/>
        <v>0.11979758281538719</v>
      </c>
      <c r="H103" s="1" t="s">
        <v>5</v>
      </c>
    </row>
    <row r="104" spans="1:8" x14ac:dyDescent="0.3">
      <c r="A104">
        <v>32</v>
      </c>
      <c r="B104" t="str">
        <f>IF(jewelry_kmeans[[#This Row],[Age]]&lt;=25,"Young",IF(AND(jewelry_kmeans[[#This Row],[Age]]&gt;=26,jewelry_kmeans[[#This Row],[Age]]&lt;=44), "Middle",IF(AND(jewelry_kmeans[[#This Row],[Age]]&gt;=45,jewelry_kmeans[[#This Row],[Age]]&lt;=59),"Older",IF(jewelry_kmeans[[#This Row],[Age]]&gt;=60,"Senior"))))</f>
        <v>Middle</v>
      </c>
      <c r="C104" s="2">
        <v>102035</v>
      </c>
      <c r="D104" s="2" t="str">
        <f t="shared" si="2"/>
        <v>Middle</v>
      </c>
      <c r="E104" s="3">
        <v>0.262070356</v>
      </c>
      <c r="F104" s="2">
        <v>14209.9328</v>
      </c>
      <c r="G104" s="3">
        <f t="shared" si="3"/>
        <v>0.13926527956093498</v>
      </c>
      <c r="H104" s="1" t="s">
        <v>5</v>
      </c>
    </row>
    <row r="105" spans="1:8" x14ac:dyDescent="0.3">
      <c r="A105">
        <v>65</v>
      </c>
      <c r="B105" t="str">
        <f>IF(jewelry_kmeans[[#This Row],[Age]]&lt;=25,"Young",IF(AND(jewelry_kmeans[[#This Row],[Age]]&gt;=26,jewelry_kmeans[[#This Row],[Age]]&lt;=44), "Middle",IF(AND(jewelry_kmeans[[#This Row],[Age]]&gt;=45,jewelry_kmeans[[#This Row],[Age]]&lt;=59),"Older",IF(jewelry_kmeans[[#This Row],[Age]]&gt;=60,"Senior"))))</f>
        <v>Senior</v>
      </c>
      <c r="C105" s="2">
        <v>65736</v>
      </c>
      <c r="D105" s="2" t="str">
        <f t="shared" si="2"/>
        <v>Low</v>
      </c>
      <c r="E105" s="3">
        <v>0.77856876600000002</v>
      </c>
      <c r="F105" s="2">
        <v>6387.2196940000003</v>
      </c>
      <c r="G105" s="3">
        <f t="shared" si="3"/>
        <v>9.7164714829013024E-2</v>
      </c>
      <c r="H105" s="1" t="s">
        <v>5</v>
      </c>
    </row>
    <row r="106" spans="1:8" x14ac:dyDescent="0.3">
      <c r="A106">
        <v>24</v>
      </c>
      <c r="B106" t="str">
        <f>IF(jewelry_kmeans[[#This Row],[Age]]&lt;=25,"Young",IF(AND(jewelry_kmeans[[#This Row],[Age]]&gt;=26,jewelry_kmeans[[#This Row],[Age]]&lt;=44), "Middle",IF(AND(jewelry_kmeans[[#This Row],[Age]]&gt;=45,jewelry_kmeans[[#This Row],[Age]]&lt;=59),"Older",IF(jewelry_kmeans[[#This Row],[Age]]&gt;=60,"Senior"))))</f>
        <v>Young</v>
      </c>
      <c r="C106" s="2">
        <v>127352</v>
      </c>
      <c r="D106" s="2" t="str">
        <f t="shared" si="2"/>
        <v>High</v>
      </c>
      <c r="E106" s="3">
        <v>0.90545215899999998</v>
      </c>
      <c r="F106" s="2">
        <v>2961.7168740000002</v>
      </c>
      <c r="G106" s="3">
        <f t="shared" si="3"/>
        <v>2.3256147323952512E-2</v>
      </c>
      <c r="H106" s="1" t="s">
        <v>5</v>
      </c>
    </row>
    <row r="107" spans="1:8" x14ac:dyDescent="0.3">
      <c r="A107">
        <v>82</v>
      </c>
      <c r="B107" t="str">
        <f>IF(jewelry_kmeans[[#This Row],[Age]]&lt;=25,"Young",IF(AND(jewelry_kmeans[[#This Row],[Age]]&gt;=26,jewelry_kmeans[[#This Row],[Age]]&lt;=44), "Middle",IF(AND(jewelry_kmeans[[#This Row],[Age]]&gt;=45,jewelry_kmeans[[#This Row],[Age]]&lt;=59),"Older",IF(jewelry_kmeans[[#This Row],[Age]]&gt;=60,"Senior"))))</f>
        <v>Senior</v>
      </c>
      <c r="C107" s="2">
        <v>126257</v>
      </c>
      <c r="D107" s="2" t="str">
        <f t="shared" si="2"/>
        <v>High</v>
      </c>
      <c r="E107" s="3">
        <v>7.8096193999999994E-2</v>
      </c>
      <c r="F107" s="2">
        <v>15816.101919999999</v>
      </c>
      <c r="G107" s="3">
        <f t="shared" si="3"/>
        <v>0.12526910919790585</v>
      </c>
      <c r="H107" s="1" t="s">
        <v>5</v>
      </c>
    </row>
    <row r="108" spans="1:8" x14ac:dyDescent="0.3">
      <c r="A108">
        <v>26</v>
      </c>
      <c r="B108" t="str">
        <f>IF(jewelry_kmeans[[#This Row],[Age]]&lt;=25,"Young",IF(AND(jewelry_kmeans[[#This Row],[Age]]&gt;=26,jewelry_kmeans[[#This Row],[Age]]&lt;=44), "Middle",IF(AND(jewelry_kmeans[[#This Row],[Age]]&gt;=45,jewelry_kmeans[[#This Row],[Age]]&lt;=59),"Older",IF(jewelry_kmeans[[#This Row],[Age]]&gt;=60,"Senior"))))</f>
        <v>Middle</v>
      </c>
      <c r="C108" s="2">
        <v>126617</v>
      </c>
      <c r="D108" s="2" t="str">
        <f t="shared" si="2"/>
        <v>High</v>
      </c>
      <c r="E108" s="3">
        <v>0.87705210499999997</v>
      </c>
      <c r="F108" s="2">
        <v>2913.3681470000001</v>
      </c>
      <c r="G108" s="3">
        <f t="shared" si="3"/>
        <v>2.300929691115727E-2</v>
      </c>
      <c r="H108" s="1" t="s">
        <v>5</v>
      </c>
    </row>
    <row r="109" spans="1:8" x14ac:dyDescent="0.3">
      <c r="A109">
        <v>60</v>
      </c>
      <c r="B109" t="str">
        <f>IF(jewelry_kmeans[[#This Row],[Age]]&lt;=25,"Young",IF(AND(jewelry_kmeans[[#This Row],[Age]]&gt;=26,jewelry_kmeans[[#This Row],[Age]]&lt;=44), "Middle",IF(AND(jewelry_kmeans[[#This Row],[Age]]&gt;=45,jewelry_kmeans[[#This Row],[Age]]&lt;=59),"Older",IF(jewelry_kmeans[[#This Row],[Age]]&gt;=60,"Senior"))))</f>
        <v>Senior</v>
      </c>
      <c r="C109" s="2">
        <v>70663</v>
      </c>
      <c r="D109" s="2" t="str">
        <f t="shared" si="2"/>
        <v>Low</v>
      </c>
      <c r="E109" s="3">
        <v>0.715339697</v>
      </c>
      <c r="F109" s="2">
        <v>7557.937594</v>
      </c>
      <c r="G109" s="3">
        <f t="shared" si="3"/>
        <v>0.10695749676634166</v>
      </c>
      <c r="H109" s="1" t="s">
        <v>5</v>
      </c>
    </row>
    <row r="110" spans="1:8" x14ac:dyDescent="0.3">
      <c r="A110">
        <v>85</v>
      </c>
      <c r="B110" t="str">
        <f>IF(jewelry_kmeans[[#This Row],[Age]]&lt;=25,"Young",IF(AND(jewelry_kmeans[[#This Row],[Age]]&gt;=26,jewelry_kmeans[[#This Row],[Age]]&lt;=44), "Middle",IF(AND(jewelry_kmeans[[#This Row],[Age]]&gt;=45,jewelry_kmeans[[#This Row],[Age]]&lt;=59),"Older",IF(jewelry_kmeans[[#This Row],[Age]]&gt;=60,"Senior"))))</f>
        <v>Senior</v>
      </c>
      <c r="C110" s="2">
        <v>34634</v>
      </c>
      <c r="D110" s="2" t="str">
        <f t="shared" si="2"/>
        <v>Low</v>
      </c>
      <c r="E110" s="3">
        <v>0.36900017000000002</v>
      </c>
      <c r="F110" s="2">
        <v>16719.815879999998</v>
      </c>
      <c r="G110" s="3">
        <f t="shared" si="3"/>
        <v>0.48275728705895937</v>
      </c>
      <c r="H110" s="1" t="s">
        <v>5</v>
      </c>
    </row>
    <row r="111" spans="1:8" x14ac:dyDescent="0.3">
      <c r="A111">
        <v>63</v>
      </c>
      <c r="B111" t="str">
        <f>IF(jewelry_kmeans[[#This Row],[Age]]&lt;=25,"Young",IF(AND(jewelry_kmeans[[#This Row],[Age]]&gt;=26,jewelry_kmeans[[#This Row],[Age]]&lt;=44), "Middle",IF(AND(jewelry_kmeans[[#This Row],[Age]]&gt;=45,jewelry_kmeans[[#This Row],[Age]]&lt;=59),"Older",IF(jewelry_kmeans[[#This Row],[Age]]&gt;=60,"Senior"))))</f>
        <v>Senior</v>
      </c>
      <c r="C111" s="2">
        <v>80705</v>
      </c>
      <c r="D111" s="2" t="str">
        <f t="shared" si="2"/>
        <v>Middle</v>
      </c>
      <c r="E111" s="3">
        <v>0.76266995299999996</v>
      </c>
      <c r="F111" s="2">
        <v>5154.3306350000003</v>
      </c>
      <c r="G111" s="3">
        <f t="shared" si="3"/>
        <v>6.3866311071185178E-2</v>
      </c>
      <c r="H111" s="1" t="s">
        <v>5</v>
      </c>
    </row>
    <row r="112" spans="1:8" x14ac:dyDescent="0.3">
      <c r="A112">
        <v>56</v>
      </c>
      <c r="B112" t="str">
        <f>IF(jewelry_kmeans[[#This Row],[Age]]&lt;=25,"Young",IF(AND(jewelry_kmeans[[#This Row],[Age]]&gt;=26,jewelry_kmeans[[#This Row],[Age]]&lt;=44), "Middle",IF(AND(jewelry_kmeans[[#This Row],[Age]]&gt;=45,jewelry_kmeans[[#This Row],[Age]]&lt;=59),"Older",IF(jewelry_kmeans[[#This Row],[Age]]&gt;=60,"Senior"))))</f>
        <v>Older</v>
      </c>
      <c r="C112" s="2">
        <v>84386</v>
      </c>
      <c r="D112" s="2" t="str">
        <f t="shared" si="2"/>
        <v>Middle</v>
      </c>
      <c r="E112" s="3">
        <v>0.78494507000000002</v>
      </c>
      <c r="F112" s="2">
        <v>7270.4195339999997</v>
      </c>
      <c r="G112" s="3">
        <f t="shared" si="3"/>
        <v>8.6156702936506055E-2</v>
      </c>
      <c r="H112" s="1" t="s">
        <v>5</v>
      </c>
    </row>
    <row r="113" spans="1:8" x14ac:dyDescent="0.3">
      <c r="A113">
        <v>28</v>
      </c>
      <c r="B113" t="str">
        <f>IF(jewelry_kmeans[[#This Row],[Age]]&lt;=25,"Young",IF(AND(jewelry_kmeans[[#This Row],[Age]]&gt;=26,jewelry_kmeans[[#This Row],[Age]]&lt;=44), "Middle",IF(AND(jewelry_kmeans[[#This Row],[Age]]&gt;=45,jewelry_kmeans[[#This Row],[Age]]&lt;=59),"Older",IF(jewelry_kmeans[[#This Row],[Age]]&gt;=60,"Senior"))))</f>
        <v>Middle</v>
      </c>
      <c r="C113" s="2">
        <v>121216</v>
      </c>
      <c r="D113" s="2" t="str">
        <f t="shared" si="2"/>
        <v>High</v>
      </c>
      <c r="E113" s="3">
        <v>0.856969282</v>
      </c>
      <c r="F113" s="2">
        <v>5349.0654469999999</v>
      </c>
      <c r="G113" s="3">
        <f t="shared" si="3"/>
        <v>4.4128377829659449E-2</v>
      </c>
      <c r="H113" s="1" t="s">
        <v>5</v>
      </c>
    </row>
    <row r="114" spans="1:8" x14ac:dyDescent="0.3">
      <c r="A114">
        <v>26</v>
      </c>
      <c r="B114" t="str">
        <f>IF(jewelry_kmeans[[#This Row],[Age]]&lt;=25,"Young",IF(AND(jewelry_kmeans[[#This Row],[Age]]&gt;=26,jewelry_kmeans[[#This Row],[Age]]&lt;=44), "Middle",IF(AND(jewelry_kmeans[[#This Row],[Age]]&gt;=45,jewelry_kmeans[[#This Row],[Age]]&lt;=59),"Older",IF(jewelry_kmeans[[#This Row],[Age]]&gt;=60,"Senior"))))</f>
        <v>Middle</v>
      </c>
      <c r="C114" s="2">
        <v>127320</v>
      </c>
      <c r="D114" s="2" t="str">
        <f t="shared" si="2"/>
        <v>High</v>
      </c>
      <c r="E114" s="3">
        <v>0.825029805</v>
      </c>
      <c r="F114" s="2">
        <v>5495.6421380000002</v>
      </c>
      <c r="G114" s="3">
        <f t="shared" si="3"/>
        <v>4.3164013022306005E-2</v>
      </c>
      <c r="H114" s="1" t="s">
        <v>5</v>
      </c>
    </row>
    <row r="115" spans="1:8" x14ac:dyDescent="0.3">
      <c r="A115">
        <v>62</v>
      </c>
      <c r="B115" t="str">
        <f>IF(jewelry_kmeans[[#This Row],[Age]]&lt;=25,"Young",IF(AND(jewelry_kmeans[[#This Row],[Age]]&gt;=26,jewelry_kmeans[[#This Row],[Age]]&lt;=44), "Middle",IF(AND(jewelry_kmeans[[#This Row],[Age]]&gt;=45,jewelry_kmeans[[#This Row],[Age]]&lt;=59),"Older",IF(jewelry_kmeans[[#This Row],[Age]]&gt;=60,"Senior"))))</f>
        <v>Senior</v>
      </c>
      <c r="C115" s="2">
        <v>71050</v>
      </c>
      <c r="D115" s="2" t="str">
        <f t="shared" si="2"/>
        <v>Low</v>
      </c>
      <c r="E115" s="3">
        <v>0.73535685100000003</v>
      </c>
      <c r="F115" s="2">
        <v>6988.1973680000001</v>
      </c>
      <c r="G115" s="3">
        <f t="shared" si="3"/>
        <v>9.835605021815623E-2</v>
      </c>
      <c r="H115" s="1" t="s">
        <v>5</v>
      </c>
    </row>
    <row r="116" spans="1:8" x14ac:dyDescent="0.3">
      <c r="A116">
        <v>86</v>
      </c>
      <c r="B116" t="str">
        <f>IF(jewelry_kmeans[[#This Row],[Age]]&lt;=25,"Young",IF(AND(jewelry_kmeans[[#This Row],[Age]]&gt;=26,jewelry_kmeans[[#This Row],[Age]]&lt;=44), "Middle",IF(AND(jewelry_kmeans[[#This Row],[Age]]&gt;=45,jewelry_kmeans[[#This Row],[Age]]&lt;=59),"Older",IF(jewelry_kmeans[[#This Row],[Age]]&gt;=60,"Senior"))))</f>
        <v>Senior</v>
      </c>
      <c r="C116" s="2">
        <v>128378</v>
      </c>
      <c r="D116" s="2" t="str">
        <f t="shared" si="2"/>
        <v>High</v>
      </c>
      <c r="E116" s="3">
        <v>0.12608341000000001</v>
      </c>
      <c r="F116" s="2">
        <v>13585.778619999999</v>
      </c>
      <c r="G116" s="3">
        <f t="shared" si="3"/>
        <v>0.10582637694932152</v>
      </c>
      <c r="H116" s="1" t="s">
        <v>5</v>
      </c>
    </row>
    <row r="117" spans="1:8" x14ac:dyDescent="0.3">
      <c r="A117">
        <v>56</v>
      </c>
      <c r="B117" t="str">
        <f>IF(jewelry_kmeans[[#This Row],[Age]]&lt;=25,"Young",IF(AND(jewelry_kmeans[[#This Row],[Age]]&gt;=26,jewelry_kmeans[[#This Row],[Age]]&lt;=44), "Middle",IF(AND(jewelry_kmeans[[#This Row],[Age]]&gt;=45,jewelry_kmeans[[#This Row],[Age]]&lt;=59),"Older",IF(jewelry_kmeans[[#This Row],[Age]]&gt;=60,"Senior"))))</f>
        <v>Older</v>
      </c>
      <c r="C117" s="2">
        <v>68698</v>
      </c>
      <c r="D117" s="2" t="str">
        <f t="shared" si="2"/>
        <v>Low</v>
      </c>
      <c r="E117" s="3">
        <v>0.71626785000000004</v>
      </c>
      <c r="F117" s="2">
        <v>7070.9670070000002</v>
      </c>
      <c r="G117" s="3">
        <f t="shared" si="3"/>
        <v>0.10292828040117616</v>
      </c>
      <c r="H117" s="1" t="s">
        <v>5</v>
      </c>
    </row>
    <row r="118" spans="1:8" x14ac:dyDescent="0.3">
      <c r="A118">
        <v>59</v>
      </c>
      <c r="B118" t="str">
        <f>IF(jewelry_kmeans[[#This Row],[Age]]&lt;=25,"Young",IF(AND(jewelry_kmeans[[#This Row],[Age]]&gt;=26,jewelry_kmeans[[#This Row],[Age]]&lt;=44), "Middle",IF(AND(jewelry_kmeans[[#This Row],[Age]]&gt;=45,jewelry_kmeans[[#This Row],[Age]]&lt;=59),"Older",IF(jewelry_kmeans[[#This Row],[Age]]&gt;=60,"Senior"))))</f>
        <v>Older</v>
      </c>
      <c r="C118" s="2">
        <v>67781</v>
      </c>
      <c r="D118" s="2" t="str">
        <f t="shared" si="2"/>
        <v>Low</v>
      </c>
      <c r="E118" s="3">
        <v>0.72254834899999998</v>
      </c>
      <c r="F118" s="2">
        <v>6701.5276649999996</v>
      </c>
      <c r="G118" s="3">
        <f t="shared" si="3"/>
        <v>9.887029794485179E-2</v>
      </c>
      <c r="H118" s="1" t="s">
        <v>5</v>
      </c>
    </row>
    <row r="119" spans="1:8" x14ac:dyDescent="0.3">
      <c r="A119">
        <v>28</v>
      </c>
      <c r="B119" t="str">
        <f>IF(jewelry_kmeans[[#This Row],[Age]]&lt;=25,"Young",IF(AND(jewelry_kmeans[[#This Row],[Age]]&gt;=26,jewelry_kmeans[[#This Row],[Age]]&lt;=44), "Middle",IF(AND(jewelry_kmeans[[#This Row],[Age]]&gt;=45,jewelry_kmeans[[#This Row],[Age]]&lt;=59),"Older",IF(jewelry_kmeans[[#This Row],[Age]]&gt;=60,"Senior"))))</f>
        <v>Middle</v>
      </c>
      <c r="C119" s="2">
        <v>111937</v>
      </c>
      <c r="D119" s="2" t="str">
        <f t="shared" si="2"/>
        <v>High</v>
      </c>
      <c r="E119" s="3">
        <v>0.25373473000000002</v>
      </c>
      <c r="F119" s="2">
        <v>13669.110629999999</v>
      </c>
      <c r="G119" s="3">
        <f t="shared" si="3"/>
        <v>0.12211431992996059</v>
      </c>
      <c r="H119" s="1" t="s">
        <v>5</v>
      </c>
    </row>
    <row r="120" spans="1:8" x14ac:dyDescent="0.3">
      <c r="A120">
        <v>85</v>
      </c>
      <c r="B120" t="str">
        <f>IF(jewelry_kmeans[[#This Row],[Age]]&lt;=25,"Young",IF(AND(jewelry_kmeans[[#This Row],[Age]]&gt;=26,jewelry_kmeans[[#This Row],[Age]]&lt;=44), "Middle",IF(AND(jewelry_kmeans[[#This Row],[Age]]&gt;=45,jewelry_kmeans[[#This Row],[Age]]&lt;=59),"Older",IF(jewelry_kmeans[[#This Row],[Age]]&gt;=60,"Senior"))))</f>
        <v>Senior</v>
      </c>
      <c r="C120" s="2">
        <v>28401</v>
      </c>
      <c r="D120" s="2" t="str">
        <f t="shared" si="2"/>
        <v>Low</v>
      </c>
      <c r="E120" s="3">
        <v>0.36943713700000003</v>
      </c>
      <c r="F120" s="2">
        <v>15990.494129999999</v>
      </c>
      <c r="G120" s="3">
        <f t="shared" si="3"/>
        <v>0.56302574310763698</v>
      </c>
      <c r="H120" s="1" t="s">
        <v>5</v>
      </c>
    </row>
    <row r="121" spans="1:8" x14ac:dyDescent="0.3">
      <c r="A121">
        <v>65</v>
      </c>
      <c r="B121" t="str">
        <f>IF(jewelry_kmeans[[#This Row],[Age]]&lt;=25,"Young",IF(AND(jewelry_kmeans[[#This Row],[Age]]&gt;=26,jewelry_kmeans[[#This Row],[Age]]&lt;=44), "Middle",IF(AND(jewelry_kmeans[[#This Row],[Age]]&gt;=45,jewelry_kmeans[[#This Row],[Age]]&lt;=59),"Older",IF(jewelry_kmeans[[#This Row],[Age]]&gt;=60,"Senior"))))</f>
        <v>Senior</v>
      </c>
      <c r="C121" s="2">
        <v>66017</v>
      </c>
      <c r="D121" s="2" t="str">
        <f t="shared" si="2"/>
        <v>Low</v>
      </c>
      <c r="E121" s="3">
        <v>0.78618925900000003</v>
      </c>
      <c r="F121" s="2">
        <v>6159.6629359999997</v>
      </c>
      <c r="G121" s="3">
        <f t="shared" si="3"/>
        <v>9.3304193404729077E-2</v>
      </c>
      <c r="H121" s="1" t="s">
        <v>5</v>
      </c>
    </row>
    <row r="122" spans="1:8" x14ac:dyDescent="0.3">
      <c r="A122">
        <v>94</v>
      </c>
      <c r="B122" t="str">
        <f>IF(jewelry_kmeans[[#This Row],[Age]]&lt;=25,"Young",IF(AND(jewelry_kmeans[[#This Row],[Age]]&gt;=26,jewelry_kmeans[[#This Row],[Age]]&lt;=44), "Middle",IF(AND(jewelry_kmeans[[#This Row],[Age]]&gt;=45,jewelry_kmeans[[#This Row],[Age]]&lt;=59),"Older",IF(jewelry_kmeans[[#This Row],[Age]]&gt;=60,"Senior"))))</f>
        <v>Senior</v>
      </c>
      <c r="C122" s="2">
        <v>20719</v>
      </c>
      <c r="D122" s="2" t="str">
        <f t="shared" si="2"/>
        <v>Low</v>
      </c>
      <c r="E122" s="3">
        <v>0.33640227</v>
      </c>
      <c r="F122" s="2">
        <v>16281.832270000001</v>
      </c>
      <c r="G122" s="3">
        <f t="shared" si="3"/>
        <v>0.78584064240552154</v>
      </c>
      <c r="H122" s="1" t="s">
        <v>5</v>
      </c>
    </row>
    <row r="123" spans="1:8" x14ac:dyDescent="0.3">
      <c r="A123">
        <v>86</v>
      </c>
      <c r="B123" t="str">
        <f>IF(jewelry_kmeans[[#This Row],[Age]]&lt;=25,"Young",IF(AND(jewelry_kmeans[[#This Row],[Age]]&gt;=26,jewelry_kmeans[[#This Row],[Age]]&lt;=44), "Middle",IF(AND(jewelry_kmeans[[#This Row],[Age]]&gt;=45,jewelry_kmeans[[#This Row],[Age]]&lt;=59),"Older",IF(jewelry_kmeans[[#This Row],[Age]]&gt;=60,"Senior"))))</f>
        <v>Senior</v>
      </c>
      <c r="C123" s="2">
        <v>115689</v>
      </c>
      <c r="D123" s="2" t="str">
        <f t="shared" si="2"/>
        <v>High</v>
      </c>
      <c r="E123" s="3">
        <v>5.7842956000000001E-2</v>
      </c>
      <c r="F123" s="2">
        <v>14803.153270000001</v>
      </c>
      <c r="G123" s="3">
        <f t="shared" si="3"/>
        <v>0.1279564459023762</v>
      </c>
      <c r="H123" s="1" t="s">
        <v>5</v>
      </c>
    </row>
    <row r="124" spans="1:8" x14ac:dyDescent="0.3">
      <c r="A124">
        <v>30</v>
      </c>
      <c r="B124" t="str">
        <f>IF(jewelry_kmeans[[#This Row],[Age]]&lt;=25,"Young",IF(AND(jewelry_kmeans[[#This Row],[Age]]&gt;=26,jewelry_kmeans[[#This Row],[Age]]&lt;=44), "Middle",IF(AND(jewelry_kmeans[[#This Row],[Age]]&gt;=45,jewelry_kmeans[[#This Row],[Age]]&lt;=59),"Older",IF(jewelry_kmeans[[#This Row],[Age]]&gt;=60,"Senior"))))</f>
        <v>Middle</v>
      </c>
      <c r="C124" s="2">
        <v>106350</v>
      </c>
      <c r="D124" s="2" t="str">
        <f t="shared" si="2"/>
        <v>Middle</v>
      </c>
      <c r="E124" s="3">
        <v>0.36941628599999998</v>
      </c>
      <c r="F124" s="2">
        <v>14863.23359</v>
      </c>
      <c r="G124" s="3">
        <f t="shared" si="3"/>
        <v>0.1397577206393982</v>
      </c>
      <c r="H124" s="1" t="s">
        <v>5</v>
      </c>
    </row>
    <row r="125" spans="1:8" x14ac:dyDescent="0.3">
      <c r="A125">
        <v>62</v>
      </c>
      <c r="B125" t="str">
        <f>IF(jewelry_kmeans[[#This Row],[Age]]&lt;=25,"Young",IF(AND(jewelry_kmeans[[#This Row],[Age]]&gt;=26,jewelry_kmeans[[#This Row],[Age]]&lt;=44), "Middle",IF(AND(jewelry_kmeans[[#This Row],[Age]]&gt;=45,jewelry_kmeans[[#This Row],[Age]]&lt;=59),"Older",IF(jewelry_kmeans[[#This Row],[Age]]&gt;=60,"Senior"))))</f>
        <v>Senior</v>
      </c>
      <c r="C125" s="2">
        <v>80093</v>
      </c>
      <c r="D125" s="2" t="str">
        <f t="shared" si="2"/>
        <v>Middle</v>
      </c>
      <c r="E125" s="3">
        <v>0.69091678099999998</v>
      </c>
      <c r="F125" s="2">
        <v>6756.749073</v>
      </c>
      <c r="G125" s="3">
        <f t="shared" si="3"/>
        <v>8.4361293408912144E-2</v>
      </c>
      <c r="H125" s="1" t="s">
        <v>5</v>
      </c>
    </row>
    <row r="126" spans="1:8" x14ac:dyDescent="0.3">
      <c r="A126">
        <v>85</v>
      </c>
      <c r="B126" t="str">
        <f>IF(jewelry_kmeans[[#This Row],[Age]]&lt;=25,"Young",IF(AND(jewelry_kmeans[[#This Row],[Age]]&gt;=26,jewelry_kmeans[[#This Row],[Age]]&lt;=44), "Middle",IF(AND(jewelry_kmeans[[#This Row],[Age]]&gt;=45,jewelry_kmeans[[#This Row],[Age]]&lt;=59),"Older",IF(jewelry_kmeans[[#This Row],[Age]]&gt;=60,"Senior"))))</f>
        <v>Senior</v>
      </c>
      <c r="C126" s="2">
        <v>30794</v>
      </c>
      <c r="D126" s="2" t="str">
        <f t="shared" si="2"/>
        <v>Low</v>
      </c>
      <c r="E126" s="3">
        <v>0.28622927500000001</v>
      </c>
      <c r="F126" s="2">
        <v>17096.391510000001</v>
      </c>
      <c r="G126" s="3">
        <f t="shared" si="3"/>
        <v>0.55518579950639735</v>
      </c>
      <c r="H126" s="1" t="s">
        <v>5</v>
      </c>
    </row>
    <row r="127" spans="1:8" x14ac:dyDescent="0.3">
      <c r="A127">
        <v>59</v>
      </c>
      <c r="B127" t="str">
        <f>IF(jewelry_kmeans[[#This Row],[Age]]&lt;=25,"Young",IF(AND(jewelry_kmeans[[#This Row],[Age]]&gt;=26,jewelry_kmeans[[#This Row],[Age]]&lt;=44), "Middle",IF(AND(jewelry_kmeans[[#This Row],[Age]]&gt;=45,jewelry_kmeans[[#This Row],[Age]]&lt;=59),"Older",IF(jewelry_kmeans[[#This Row],[Age]]&gt;=60,"Senior"))))</f>
        <v>Older</v>
      </c>
      <c r="C127" s="2">
        <v>67988</v>
      </c>
      <c r="D127" s="2" t="str">
        <f t="shared" si="2"/>
        <v>Low</v>
      </c>
      <c r="E127" s="3">
        <v>0.81147070099999996</v>
      </c>
      <c r="F127" s="2">
        <v>7255.9031139999997</v>
      </c>
      <c r="G127" s="3">
        <f t="shared" si="3"/>
        <v>0.10672329108077895</v>
      </c>
      <c r="H127" s="1" t="s">
        <v>5</v>
      </c>
    </row>
    <row r="128" spans="1:8" x14ac:dyDescent="0.3">
      <c r="A128">
        <v>30</v>
      </c>
      <c r="B128" t="str">
        <f>IF(jewelry_kmeans[[#This Row],[Age]]&lt;=25,"Young",IF(AND(jewelry_kmeans[[#This Row],[Age]]&gt;=26,jewelry_kmeans[[#This Row],[Age]]&lt;=44), "Middle",IF(AND(jewelry_kmeans[[#This Row],[Age]]&gt;=45,jewelry_kmeans[[#This Row],[Age]]&lt;=59),"Older",IF(jewelry_kmeans[[#This Row],[Age]]&gt;=60,"Senior"))))</f>
        <v>Middle</v>
      </c>
      <c r="C128" s="2">
        <v>107926</v>
      </c>
      <c r="D128" s="2" t="str">
        <f t="shared" si="2"/>
        <v>High</v>
      </c>
      <c r="E128" s="3">
        <v>0.23016073100000001</v>
      </c>
      <c r="F128" s="2">
        <v>15520.53631</v>
      </c>
      <c r="G128" s="3">
        <f t="shared" si="3"/>
        <v>0.14380720410281117</v>
      </c>
      <c r="H128" s="1" t="s">
        <v>5</v>
      </c>
    </row>
    <row r="129" spans="1:8" x14ac:dyDescent="0.3">
      <c r="A129">
        <v>83</v>
      </c>
      <c r="B129" t="str">
        <f>IF(jewelry_kmeans[[#This Row],[Age]]&lt;=25,"Young",IF(AND(jewelry_kmeans[[#This Row],[Age]]&gt;=26,jewelry_kmeans[[#This Row],[Age]]&lt;=44), "Middle",IF(AND(jewelry_kmeans[[#This Row],[Age]]&gt;=45,jewelry_kmeans[[#This Row],[Age]]&lt;=59),"Older",IF(jewelry_kmeans[[#This Row],[Age]]&gt;=60,"Senior"))))</f>
        <v>Senior</v>
      </c>
      <c r="C129" s="2">
        <v>28497</v>
      </c>
      <c r="D129" s="2" t="str">
        <f t="shared" si="2"/>
        <v>Low</v>
      </c>
      <c r="E129" s="3">
        <v>0.39380239299999997</v>
      </c>
      <c r="F129" s="2">
        <v>15510.11298</v>
      </c>
      <c r="G129" s="3">
        <f t="shared" si="3"/>
        <v>0.54427178229287287</v>
      </c>
      <c r="H129" s="1" t="s">
        <v>5</v>
      </c>
    </row>
    <row r="130" spans="1:8" x14ac:dyDescent="0.3">
      <c r="A130">
        <v>66</v>
      </c>
      <c r="B130" t="str">
        <f>IF(jewelry_kmeans[[#This Row],[Age]]&lt;=25,"Young",IF(AND(jewelry_kmeans[[#This Row],[Age]]&gt;=26,jewelry_kmeans[[#This Row],[Age]]&lt;=44), "Middle",IF(AND(jewelry_kmeans[[#This Row],[Age]]&gt;=45,jewelry_kmeans[[#This Row],[Age]]&lt;=59),"Older",IF(jewelry_kmeans[[#This Row],[Age]]&gt;=60,"Senior"))))</f>
        <v>Senior</v>
      </c>
      <c r="C130" s="2">
        <v>82526</v>
      </c>
      <c r="D130" s="2" t="str">
        <f t="shared" ref="D130:D193" si="4">IF(C130&lt;75078,"Low",IF(AND(C130&gt;=75078,C130&lt;=107100),"Middle",IF(C130&gt;107100,"High")))</f>
        <v>Middle</v>
      </c>
      <c r="E130" s="3">
        <v>0.76968006700000002</v>
      </c>
      <c r="F130" s="2">
        <v>6205.6626500000002</v>
      </c>
      <c r="G130" s="3">
        <f t="shared" ref="G130:G193" si="5">F130/C130</f>
        <v>7.5196455056588229E-2</v>
      </c>
      <c r="H130" s="1" t="s">
        <v>5</v>
      </c>
    </row>
    <row r="131" spans="1:8" x14ac:dyDescent="0.3">
      <c r="A131">
        <v>28</v>
      </c>
      <c r="B131" t="str">
        <f>IF(jewelry_kmeans[[#This Row],[Age]]&lt;=25,"Young",IF(AND(jewelry_kmeans[[#This Row],[Age]]&gt;=26,jewelry_kmeans[[#This Row],[Age]]&lt;=44), "Middle",IF(AND(jewelry_kmeans[[#This Row],[Age]]&gt;=45,jewelry_kmeans[[#This Row],[Age]]&lt;=59),"Older",IF(jewelry_kmeans[[#This Row],[Age]]&gt;=60,"Senior"))))</f>
        <v>Middle</v>
      </c>
      <c r="C131" s="2">
        <v>99611</v>
      </c>
      <c r="D131" s="2" t="str">
        <f t="shared" si="4"/>
        <v>Middle</v>
      </c>
      <c r="E131" s="3">
        <v>0.27955786799999999</v>
      </c>
      <c r="F131" s="2">
        <v>15345.65812</v>
      </c>
      <c r="G131" s="3">
        <f t="shared" si="5"/>
        <v>0.15405585848952424</v>
      </c>
      <c r="H131" s="1" t="s">
        <v>5</v>
      </c>
    </row>
    <row r="132" spans="1:8" x14ac:dyDescent="0.3">
      <c r="A132">
        <v>85</v>
      </c>
      <c r="B132" t="str">
        <f>IF(jewelry_kmeans[[#This Row],[Age]]&lt;=25,"Young",IF(AND(jewelry_kmeans[[#This Row],[Age]]&gt;=26,jewelry_kmeans[[#This Row],[Age]]&lt;=44), "Middle",IF(AND(jewelry_kmeans[[#This Row],[Age]]&gt;=45,jewelry_kmeans[[#This Row],[Age]]&lt;=59),"Older",IF(jewelry_kmeans[[#This Row],[Age]]&gt;=60,"Senior"))))</f>
        <v>Senior</v>
      </c>
      <c r="C132" s="2">
        <v>34802</v>
      </c>
      <c r="D132" s="2" t="str">
        <f t="shared" si="4"/>
        <v>Low</v>
      </c>
      <c r="E132" s="3">
        <v>0.29879692299999999</v>
      </c>
      <c r="F132" s="2">
        <v>16450.003270000001</v>
      </c>
      <c r="G132" s="3">
        <f t="shared" si="5"/>
        <v>0.47267407821389579</v>
      </c>
      <c r="H132" s="1" t="s">
        <v>5</v>
      </c>
    </row>
    <row r="133" spans="1:8" x14ac:dyDescent="0.3">
      <c r="A133">
        <v>64</v>
      </c>
      <c r="B133" t="str">
        <f>IF(jewelry_kmeans[[#This Row],[Age]]&lt;=25,"Young",IF(AND(jewelry_kmeans[[#This Row],[Age]]&gt;=26,jewelry_kmeans[[#This Row],[Age]]&lt;=44), "Middle",IF(AND(jewelry_kmeans[[#This Row],[Age]]&gt;=45,jewelry_kmeans[[#This Row],[Age]]&lt;=59),"Older",IF(jewelry_kmeans[[#This Row],[Age]]&gt;=60,"Senior"))))</f>
        <v>Senior</v>
      </c>
      <c r="C133" s="2">
        <v>76364</v>
      </c>
      <c r="D133" s="2" t="str">
        <f t="shared" si="4"/>
        <v>Middle</v>
      </c>
      <c r="E133" s="3">
        <v>0.699388766</v>
      </c>
      <c r="F133" s="2">
        <v>5772.1171359999998</v>
      </c>
      <c r="G133" s="3">
        <f t="shared" si="5"/>
        <v>7.5586888271960612E-2</v>
      </c>
      <c r="H133" s="1" t="s">
        <v>5</v>
      </c>
    </row>
    <row r="134" spans="1:8" x14ac:dyDescent="0.3">
      <c r="A134">
        <v>33</v>
      </c>
      <c r="B134" t="str">
        <f>IF(jewelry_kmeans[[#This Row],[Age]]&lt;=25,"Young",IF(AND(jewelry_kmeans[[#This Row],[Age]]&gt;=26,jewelry_kmeans[[#This Row],[Age]]&lt;=44), "Middle",IF(AND(jewelry_kmeans[[#This Row],[Age]]&gt;=45,jewelry_kmeans[[#This Row],[Age]]&lt;=59),"Older",IF(jewelry_kmeans[[#This Row],[Age]]&gt;=60,"Senior"))))</f>
        <v>Middle</v>
      </c>
      <c r="C134" s="2">
        <v>111813</v>
      </c>
      <c r="D134" s="2" t="str">
        <f t="shared" si="4"/>
        <v>High</v>
      </c>
      <c r="E134" s="3">
        <v>0.23824378700000001</v>
      </c>
      <c r="F134" s="2">
        <v>15901.23897</v>
      </c>
      <c r="G134" s="3">
        <f t="shared" si="5"/>
        <v>0.14221279251965335</v>
      </c>
      <c r="H134" s="1" t="s">
        <v>5</v>
      </c>
    </row>
    <row r="135" spans="1:8" x14ac:dyDescent="0.3">
      <c r="A135">
        <v>62</v>
      </c>
      <c r="B135" t="str">
        <f>IF(jewelry_kmeans[[#This Row],[Age]]&lt;=25,"Young",IF(AND(jewelry_kmeans[[#This Row],[Age]]&gt;=26,jewelry_kmeans[[#This Row],[Age]]&lt;=44), "Middle",IF(AND(jewelry_kmeans[[#This Row],[Age]]&gt;=45,jewelry_kmeans[[#This Row],[Age]]&lt;=59),"Older",IF(jewelry_kmeans[[#This Row],[Age]]&gt;=60,"Senior"))))</f>
        <v>Senior</v>
      </c>
      <c r="C135" s="2">
        <v>68279</v>
      </c>
      <c r="D135" s="2" t="str">
        <f t="shared" si="4"/>
        <v>Low</v>
      </c>
      <c r="E135" s="3">
        <v>0.71968507800000003</v>
      </c>
      <c r="F135" s="2">
        <v>7028.67551</v>
      </c>
      <c r="G135" s="3">
        <f t="shared" si="5"/>
        <v>0.1029405162641515</v>
      </c>
      <c r="H135" s="1" t="s">
        <v>5</v>
      </c>
    </row>
    <row r="136" spans="1:8" x14ac:dyDescent="0.3">
      <c r="A136">
        <v>89</v>
      </c>
      <c r="B136" t="str">
        <f>IF(jewelry_kmeans[[#This Row],[Age]]&lt;=25,"Young",IF(AND(jewelry_kmeans[[#This Row],[Age]]&gt;=26,jewelry_kmeans[[#This Row],[Age]]&lt;=44), "Middle",IF(AND(jewelry_kmeans[[#This Row],[Age]]&gt;=45,jewelry_kmeans[[#This Row],[Age]]&lt;=59),"Older",IF(jewelry_kmeans[[#This Row],[Age]]&gt;=60,"Senior"))))</f>
        <v>Senior</v>
      </c>
      <c r="C136" s="2">
        <v>31096</v>
      </c>
      <c r="D136" s="2" t="str">
        <f t="shared" si="4"/>
        <v>Low</v>
      </c>
      <c r="E136" s="3">
        <v>0.27858784599999997</v>
      </c>
      <c r="F136" s="2">
        <v>17736.942599999998</v>
      </c>
      <c r="G136" s="3">
        <f t="shared" si="5"/>
        <v>0.57039306020066882</v>
      </c>
      <c r="H136" s="1" t="s">
        <v>5</v>
      </c>
    </row>
    <row r="137" spans="1:8" x14ac:dyDescent="0.3">
      <c r="A137">
        <v>61</v>
      </c>
      <c r="B137" t="str">
        <f>IF(jewelry_kmeans[[#This Row],[Age]]&lt;=25,"Young",IF(AND(jewelry_kmeans[[#This Row],[Age]]&gt;=26,jewelry_kmeans[[#This Row],[Age]]&lt;=44), "Middle",IF(AND(jewelry_kmeans[[#This Row],[Age]]&gt;=45,jewelry_kmeans[[#This Row],[Age]]&lt;=59),"Older",IF(jewelry_kmeans[[#This Row],[Age]]&gt;=60,"Senior"))))</f>
        <v>Senior</v>
      </c>
      <c r="C137" s="2">
        <v>69698</v>
      </c>
      <c r="D137" s="2" t="str">
        <f t="shared" si="4"/>
        <v>Low</v>
      </c>
      <c r="E137" s="3">
        <v>0.74168396999999997</v>
      </c>
      <c r="F137" s="2">
        <v>8777.0774720000009</v>
      </c>
      <c r="G137" s="3">
        <f t="shared" si="5"/>
        <v>0.12593011954431979</v>
      </c>
      <c r="H137" s="1" t="s">
        <v>5</v>
      </c>
    </row>
    <row r="138" spans="1:8" x14ac:dyDescent="0.3">
      <c r="A138">
        <v>29</v>
      </c>
      <c r="B138" t="str">
        <f>IF(jewelry_kmeans[[#This Row],[Age]]&lt;=25,"Young",IF(AND(jewelry_kmeans[[#This Row],[Age]]&gt;=26,jewelry_kmeans[[#This Row],[Age]]&lt;=44), "Middle",IF(AND(jewelry_kmeans[[#This Row],[Age]]&gt;=45,jewelry_kmeans[[#This Row],[Age]]&lt;=59),"Older",IF(jewelry_kmeans[[#This Row],[Age]]&gt;=60,"Senior"))))</f>
        <v>Middle</v>
      </c>
      <c r="C138" s="2">
        <v>102028</v>
      </c>
      <c r="D138" s="2" t="str">
        <f t="shared" si="4"/>
        <v>Middle</v>
      </c>
      <c r="E138" s="3">
        <v>0.28896049899999998</v>
      </c>
      <c r="F138" s="2">
        <v>14634.430689999999</v>
      </c>
      <c r="G138" s="3">
        <f t="shared" si="5"/>
        <v>0.14343543625279334</v>
      </c>
      <c r="H138" s="1" t="s">
        <v>5</v>
      </c>
    </row>
    <row r="139" spans="1:8" x14ac:dyDescent="0.3">
      <c r="A139">
        <v>56</v>
      </c>
      <c r="B139" t="str">
        <f>IF(jewelry_kmeans[[#This Row],[Age]]&lt;=25,"Young",IF(AND(jewelry_kmeans[[#This Row],[Age]]&gt;=26,jewelry_kmeans[[#This Row],[Age]]&lt;=44), "Middle",IF(AND(jewelry_kmeans[[#This Row],[Age]]&gt;=45,jewelry_kmeans[[#This Row],[Age]]&lt;=59),"Older",IF(jewelry_kmeans[[#This Row],[Age]]&gt;=60,"Senior"))))</f>
        <v>Older</v>
      </c>
      <c r="C139" s="2">
        <v>68463</v>
      </c>
      <c r="D139" s="2" t="str">
        <f t="shared" si="4"/>
        <v>Low</v>
      </c>
      <c r="E139" s="3">
        <v>0.81571169300000002</v>
      </c>
      <c r="F139" s="2">
        <v>8995.1800879999992</v>
      </c>
      <c r="G139" s="3">
        <f t="shared" si="5"/>
        <v>0.13138746604735405</v>
      </c>
      <c r="H139" s="1" t="s">
        <v>5</v>
      </c>
    </row>
    <row r="140" spans="1:8" x14ac:dyDescent="0.3">
      <c r="A140">
        <v>92</v>
      </c>
      <c r="B140" t="str">
        <f>IF(jewelry_kmeans[[#This Row],[Age]]&lt;=25,"Young",IF(AND(jewelry_kmeans[[#This Row],[Age]]&gt;=26,jewelry_kmeans[[#This Row],[Age]]&lt;=44), "Middle",IF(AND(jewelry_kmeans[[#This Row],[Age]]&gt;=45,jewelry_kmeans[[#This Row],[Age]]&lt;=59),"Older",IF(jewelry_kmeans[[#This Row],[Age]]&gt;=60,"Senior"))))</f>
        <v>Senior</v>
      </c>
      <c r="C140" s="2">
        <v>32915</v>
      </c>
      <c r="D140" s="2" t="str">
        <f t="shared" si="4"/>
        <v>Low</v>
      </c>
      <c r="E140" s="3">
        <v>0.38857491999999999</v>
      </c>
      <c r="F140" s="2">
        <v>16694.706839999999</v>
      </c>
      <c r="G140" s="3">
        <f t="shared" si="5"/>
        <v>0.50720664864043741</v>
      </c>
      <c r="H140" s="1" t="s">
        <v>5</v>
      </c>
    </row>
    <row r="141" spans="1:8" x14ac:dyDescent="0.3">
      <c r="A141">
        <v>62</v>
      </c>
      <c r="B141" t="str">
        <f>IF(jewelry_kmeans[[#This Row],[Age]]&lt;=25,"Young",IF(AND(jewelry_kmeans[[#This Row],[Age]]&gt;=26,jewelry_kmeans[[#This Row],[Age]]&lt;=44), "Middle",IF(AND(jewelry_kmeans[[#This Row],[Age]]&gt;=45,jewelry_kmeans[[#This Row],[Age]]&lt;=59),"Older",IF(jewelry_kmeans[[#This Row],[Age]]&gt;=60,"Senior"))))</f>
        <v>Senior</v>
      </c>
      <c r="C141" s="2">
        <v>78413</v>
      </c>
      <c r="D141" s="2" t="str">
        <f t="shared" si="4"/>
        <v>Middle</v>
      </c>
      <c r="E141" s="3">
        <v>0.79070906600000002</v>
      </c>
      <c r="F141" s="2">
        <v>6961.2041920000001</v>
      </c>
      <c r="G141" s="3">
        <f t="shared" si="5"/>
        <v>8.8776149260964388E-2</v>
      </c>
      <c r="H141" s="1" t="s">
        <v>5</v>
      </c>
    </row>
    <row r="142" spans="1:8" x14ac:dyDescent="0.3">
      <c r="A142">
        <v>60</v>
      </c>
      <c r="B142" t="str">
        <f>IF(jewelry_kmeans[[#This Row],[Age]]&lt;=25,"Young",IF(AND(jewelry_kmeans[[#This Row],[Age]]&gt;=26,jewelry_kmeans[[#This Row],[Age]]&lt;=44), "Middle",IF(AND(jewelry_kmeans[[#This Row],[Age]]&gt;=45,jewelry_kmeans[[#This Row],[Age]]&lt;=59),"Older",IF(jewelry_kmeans[[#This Row],[Age]]&gt;=60,"Senior"))))</f>
        <v>Senior</v>
      </c>
      <c r="C142" s="2">
        <v>65054</v>
      </c>
      <c r="D142" s="2" t="str">
        <f t="shared" si="4"/>
        <v>Low</v>
      </c>
      <c r="E142" s="3">
        <v>0.70861317199999996</v>
      </c>
      <c r="F142" s="2">
        <v>5417.2372939999996</v>
      </c>
      <c r="G142" s="3">
        <f t="shared" si="5"/>
        <v>8.3272931626033747E-2</v>
      </c>
      <c r="H142" s="1" t="s">
        <v>5</v>
      </c>
    </row>
    <row r="143" spans="1:8" x14ac:dyDescent="0.3">
      <c r="A143">
        <v>85</v>
      </c>
      <c r="B143" t="str">
        <f>IF(jewelry_kmeans[[#This Row],[Age]]&lt;=25,"Young",IF(AND(jewelry_kmeans[[#This Row],[Age]]&gt;=26,jewelry_kmeans[[#This Row],[Age]]&lt;=44), "Middle",IF(AND(jewelry_kmeans[[#This Row],[Age]]&gt;=45,jewelry_kmeans[[#This Row],[Age]]&lt;=59),"Older",IF(jewelry_kmeans[[#This Row],[Age]]&gt;=60,"Senior"))))</f>
        <v>Senior</v>
      </c>
      <c r="C143" s="2">
        <v>26355</v>
      </c>
      <c r="D143" s="2" t="str">
        <f t="shared" si="4"/>
        <v>Low</v>
      </c>
      <c r="E143" s="3">
        <v>0.34234066699999999</v>
      </c>
      <c r="F143" s="2">
        <v>17971.193640000001</v>
      </c>
      <c r="G143" s="3">
        <f t="shared" si="5"/>
        <v>0.68188934319863403</v>
      </c>
      <c r="H143" s="1" t="s">
        <v>5</v>
      </c>
    </row>
    <row r="144" spans="1:8" x14ac:dyDescent="0.3">
      <c r="A144">
        <v>94</v>
      </c>
      <c r="B144" t="str">
        <f>IF(jewelry_kmeans[[#This Row],[Age]]&lt;=25,"Young",IF(AND(jewelry_kmeans[[#This Row],[Age]]&gt;=26,jewelry_kmeans[[#This Row],[Age]]&lt;=44), "Middle",IF(AND(jewelry_kmeans[[#This Row],[Age]]&gt;=45,jewelry_kmeans[[#This Row],[Age]]&lt;=59),"Older",IF(jewelry_kmeans[[#This Row],[Age]]&gt;=60,"Senior"))))</f>
        <v>Senior</v>
      </c>
      <c r="C144" s="2">
        <v>27771</v>
      </c>
      <c r="D144" s="2" t="str">
        <f t="shared" si="4"/>
        <v>Low</v>
      </c>
      <c r="E144" s="3">
        <v>0.30250322299999999</v>
      </c>
      <c r="F144" s="2">
        <v>17303.957190000001</v>
      </c>
      <c r="G144" s="3">
        <f t="shared" si="5"/>
        <v>0.62309449389651084</v>
      </c>
      <c r="H144" s="1" t="s">
        <v>5</v>
      </c>
    </row>
    <row r="145" spans="1:8" x14ac:dyDescent="0.3">
      <c r="A145">
        <v>62</v>
      </c>
      <c r="B145" t="str">
        <f>IF(jewelry_kmeans[[#This Row],[Age]]&lt;=25,"Young",IF(AND(jewelry_kmeans[[#This Row],[Age]]&gt;=26,jewelry_kmeans[[#This Row],[Age]]&lt;=44), "Middle",IF(AND(jewelry_kmeans[[#This Row],[Age]]&gt;=45,jewelry_kmeans[[#This Row],[Age]]&lt;=59),"Older",IF(jewelry_kmeans[[#This Row],[Age]]&gt;=60,"Senior"))))</f>
        <v>Senior</v>
      </c>
      <c r="C145" s="2">
        <v>69391</v>
      </c>
      <c r="D145" s="2" t="str">
        <f t="shared" si="4"/>
        <v>Low</v>
      </c>
      <c r="E145" s="3">
        <v>0.79210597400000005</v>
      </c>
      <c r="F145" s="2">
        <v>6518.2834679999996</v>
      </c>
      <c r="G145" s="3">
        <f t="shared" si="5"/>
        <v>9.3935574757533391E-2</v>
      </c>
      <c r="H145" s="1" t="s">
        <v>5</v>
      </c>
    </row>
    <row r="146" spans="1:8" x14ac:dyDescent="0.3">
      <c r="A146">
        <v>64</v>
      </c>
      <c r="B146" t="str">
        <f>IF(jewelry_kmeans[[#This Row],[Age]]&lt;=25,"Young",IF(AND(jewelry_kmeans[[#This Row],[Age]]&gt;=26,jewelry_kmeans[[#This Row],[Age]]&lt;=44), "Middle",IF(AND(jewelry_kmeans[[#This Row],[Age]]&gt;=45,jewelry_kmeans[[#This Row],[Age]]&lt;=59),"Older",IF(jewelry_kmeans[[#This Row],[Age]]&gt;=60,"Senior"))))</f>
        <v>Senior</v>
      </c>
      <c r="C146" s="2">
        <v>86283</v>
      </c>
      <c r="D146" s="2" t="str">
        <f t="shared" si="4"/>
        <v>Middle</v>
      </c>
      <c r="E146" s="3">
        <v>0.75680192499999999</v>
      </c>
      <c r="F146" s="2">
        <v>6852.5548669999998</v>
      </c>
      <c r="G146" s="3">
        <f t="shared" si="5"/>
        <v>7.9419524900617738E-2</v>
      </c>
      <c r="H146" s="1" t="s">
        <v>5</v>
      </c>
    </row>
    <row r="147" spans="1:8" x14ac:dyDescent="0.3">
      <c r="A147">
        <v>29</v>
      </c>
      <c r="B147" t="str">
        <f>IF(jewelry_kmeans[[#This Row],[Age]]&lt;=25,"Young",IF(AND(jewelry_kmeans[[#This Row],[Age]]&gt;=26,jewelry_kmeans[[#This Row],[Age]]&lt;=44), "Middle",IF(AND(jewelry_kmeans[[#This Row],[Age]]&gt;=45,jewelry_kmeans[[#This Row],[Age]]&lt;=59),"Older",IF(jewelry_kmeans[[#This Row],[Age]]&gt;=60,"Senior"))))</f>
        <v>Middle</v>
      </c>
      <c r="C147" s="2">
        <v>111426</v>
      </c>
      <c r="D147" s="2" t="str">
        <f t="shared" si="4"/>
        <v>High</v>
      </c>
      <c r="E147" s="3">
        <v>0.40028115600000003</v>
      </c>
      <c r="F147" s="2">
        <v>14352.643770000001</v>
      </c>
      <c r="G147" s="3">
        <f t="shared" si="5"/>
        <v>0.12880874993269076</v>
      </c>
      <c r="H147" s="1" t="s">
        <v>5</v>
      </c>
    </row>
    <row r="148" spans="1:8" x14ac:dyDescent="0.3">
      <c r="A148">
        <v>27</v>
      </c>
      <c r="B148" t="str">
        <f>IF(jewelry_kmeans[[#This Row],[Age]]&lt;=25,"Young",IF(AND(jewelry_kmeans[[#This Row],[Age]]&gt;=26,jewelry_kmeans[[#This Row],[Age]]&lt;=44), "Middle",IF(AND(jewelry_kmeans[[#This Row],[Age]]&gt;=45,jewelry_kmeans[[#This Row],[Age]]&lt;=59),"Older",IF(jewelry_kmeans[[#This Row],[Age]]&gt;=60,"Senior"))))</f>
        <v>Middle</v>
      </c>
      <c r="C148" s="2">
        <v>125008</v>
      </c>
      <c r="D148" s="2" t="str">
        <f t="shared" si="4"/>
        <v>High</v>
      </c>
      <c r="E148" s="3">
        <v>0.95964540700000001</v>
      </c>
      <c r="F148" s="2">
        <v>2963.6377080000002</v>
      </c>
      <c r="G148" s="3">
        <f t="shared" si="5"/>
        <v>2.370758437859977E-2</v>
      </c>
      <c r="H148" s="1" t="s">
        <v>5</v>
      </c>
    </row>
    <row r="149" spans="1:8" x14ac:dyDescent="0.3">
      <c r="A149">
        <v>32</v>
      </c>
      <c r="B149" t="str">
        <f>IF(jewelry_kmeans[[#This Row],[Age]]&lt;=25,"Young",IF(AND(jewelry_kmeans[[#This Row],[Age]]&gt;=26,jewelry_kmeans[[#This Row],[Age]]&lt;=44), "Middle",IF(AND(jewelry_kmeans[[#This Row],[Age]]&gt;=45,jewelry_kmeans[[#This Row],[Age]]&lt;=59),"Older",IF(jewelry_kmeans[[#This Row],[Age]]&gt;=60,"Senior"))))</f>
        <v>Middle</v>
      </c>
      <c r="C149" s="2">
        <v>95536</v>
      </c>
      <c r="D149" s="2" t="str">
        <f t="shared" si="4"/>
        <v>Middle</v>
      </c>
      <c r="E149" s="3">
        <v>0.26624605699999998</v>
      </c>
      <c r="F149" s="2">
        <v>15420.62564</v>
      </c>
      <c r="G149" s="3">
        <f t="shared" si="5"/>
        <v>0.16141167350527549</v>
      </c>
      <c r="H149" s="1" t="s">
        <v>5</v>
      </c>
    </row>
    <row r="150" spans="1:8" x14ac:dyDescent="0.3">
      <c r="A150">
        <v>63</v>
      </c>
      <c r="B150" t="str">
        <f>IF(jewelry_kmeans[[#This Row],[Age]]&lt;=25,"Young",IF(AND(jewelry_kmeans[[#This Row],[Age]]&gt;=26,jewelry_kmeans[[#This Row],[Age]]&lt;=44), "Middle",IF(AND(jewelry_kmeans[[#This Row],[Age]]&gt;=45,jewelry_kmeans[[#This Row],[Age]]&lt;=59),"Older",IF(jewelry_kmeans[[#This Row],[Age]]&gt;=60,"Senior"))))</f>
        <v>Senior</v>
      </c>
      <c r="C150" s="2">
        <v>69849</v>
      </c>
      <c r="D150" s="2" t="str">
        <f t="shared" si="4"/>
        <v>Low</v>
      </c>
      <c r="E150" s="3">
        <v>0.74038708099999995</v>
      </c>
      <c r="F150" s="2">
        <v>7670.6909660000001</v>
      </c>
      <c r="G150" s="3">
        <f t="shared" si="5"/>
        <v>0.10981819304499707</v>
      </c>
      <c r="H150" s="1" t="s">
        <v>5</v>
      </c>
    </row>
    <row r="151" spans="1:8" x14ac:dyDescent="0.3">
      <c r="A151">
        <v>62</v>
      </c>
      <c r="B151" t="str">
        <f>IF(jewelry_kmeans[[#This Row],[Age]]&lt;=25,"Young",IF(AND(jewelry_kmeans[[#This Row],[Age]]&gt;=26,jewelry_kmeans[[#This Row],[Age]]&lt;=44), "Middle",IF(AND(jewelry_kmeans[[#This Row],[Age]]&gt;=45,jewelry_kmeans[[#This Row],[Age]]&lt;=59),"Older",IF(jewelry_kmeans[[#This Row],[Age]]&gt;=60,"Senior"))))</f>
        <v>Senior</v>
      </c>
      <c r="C151" s="2">
        <v>67030</v>
      </c>
      <c r="D151" s="2" t="str">
        <f t="shared" si="4"/>
        <v>Low</v>
      </c>
      <c r="E151" s="3">
        <v>0.74673844300000003</v>
      </c>
      <c r="F151" s="2">
        <v>6740.7651820000001</v>
      </c>
      <c r="G151" s="3">
        <f t="shared" si="5"/>
        <v>0.1005634071609727</v>
      </c>
      <c r="H151" s="1" t="s">
        <v>5</v>
      </c>
    </row>
    <row r="152" spans="1:8" x14ac:dyDescent="0.3">
      <c r="A152">
        <v>32</v>
      </c>
      <c r="B152" t="str">
        <f>IF(jewelry_kmeans[[#This Row],[Age]]&lt;=25,"Young",IF(AND(jewelry_kmeans[[#This Row],[Age]]&gt;=26,jewelry_kmeans[[#This Row],[Age]]&lt;=44), "Middle",IF(AND(jewelry_kmeans[[#This Row],[Age]]&gt;=45,jewelry_kmeans[[#This Row],[Age]]&lt;=59),"Older",IF(jewelry_kmeans[[#This Row],[Age]]&gt;=60,"Senior"))))</f>
        <v>Middle</v>
      </c>
      <c r="C152" s="2">
        <v>101905</v>
      </c>
      <c r="D152" s="2" t="str">
        <f t="shared" si="4"/>
        <v>Middle</v>
      </c>
      <c r="E152" s="3">
        <v>0.30747631399999997</v>
      </c>
      <c r="F152" s="2">
        <v>17532.164779999999</v>
      </c>
      <c r="G152" s="3">
        <f t="shared" si="5"/>
        <v>0.17204420568176243</v>
      </c>
      <c r="H152" s="1" t="s">
        <v>5</v>
      </c>
    </row>
    <row r="153" spans="1:8" x14ac:dyDescent="0.3">
      <c r="A153">
        <v>93</v>
      </c>
      <c r="B153" t="str">
        <f>IF(jewelry_kmeans[[#This Row],[Age]]&lt;=25,"Young",IF(AND(jewelry_kmeans[[#This Row],[Age]]&gt;=26,jewelry_kmeans[[#This Row],[Age]]&lt;=44), "Middle",IF(AND(jewelry_kmeans[[#This Row],[Age]]&gt;=45,jewelry_kmeans[[#This Row],[Age]]&lt;=59),"Older",IF(jewelry_kmeans[[#This Row],[Age]]&gt;=60,"Senior"))))</f>
        <v>Senior</v>
      </c>
      <c r="C153" s="2">
        <v>20440</v>
      </c>
      <c r="D153" s="2" t="str">
        <f t="shared" si="4"/>
        <v>Low</v>
      </c>
      <c r="E153" s="3">
        <v>0.29757303400000001</v>
      </c>
      <c r="F153" s="2">
        <v>17406.07402</v>
      </c>
      <c r="G153" s="3">
        <f t="shared" si="5"/>
        <v>0.85156917906066532</v>
      </c>
      <c r="H153" s="1" t="s">
        <v>5</v>
      </c>
    </row>
    <row r="154" spans="1:8" x14ac:dyDescent="0.3">
      <c r="A154">
        <v>59</v>
      </c>
      <c r="B154" t="str">
        <f>IF(jewelry_kmeans[[#This Row],[Age]]&lt;=25,"Young",IF(AND(jewelry_kmeans[[#This Row],[Age]]&gt;=26,jewelry_kmeans[[#This Row],[Age]]&lt;=44), "Middle",IF(AND(jewelry_kmeans[[#This Row],[Age]]&gt;=45,jewelry_kmeans[[#This Row],[Age]]&lt;=59),"Older",IF(jewelry_kmeans[[#This Row],[Age]]&gt;=60,"Senior"))))</f>
        <v>Older</v>
      </c>
      <c r="C154" s="2">
        <v>71302</v>
      </c>
      <c r="D154" s="2" t="str">
        <f t="shared" si="4"/>
        <v>Low</v>
      </c>
      <c r="E154" s="3">
        <v>0.70200900399999999</v>
      </c>
      <c r="F154" s="2">
        <v>6595.7260100000003</v>
      </c>
      <c r="G154" s="3">
        <f t="shared" si="5"/>
        <v>9.2504081372191529E-2</v>
      </c>
      <c r="H154" s="1" t="s">
        <v>5</v>
      </c>
    </row>
    <row r="155" spans="1:8" x14ac:dyDescent="0.3">
      <c r="A155">
        <v>61</v>
      </c>
      <c r="B155" t="str">
        <f>IF(jewelry_kmeans[[#This Row],[Age]]&lt;=25,"Young",IF(AND(jewelry_kmeans[[#This Row],[Age]]&gt;=26,jewelry_kmeans[[#This Row],[Age]]&lt;=44), "Middle",IF(AND(jewelry_kmeans[[#This Row],[Age]]&gt;=45,jewelry_kmeans[[#This Row],[Age]]&lt;=59),"Older",IF(jewelry_kmeans[[#This Row],[Age]]&gt;=60,"Senior"))))</f>
        <v>Senior</v>
      </c>
      <c r="C155" s="2">
        <v>71033</v>
      </c>
      <c r="D155" s="2" t="str">
        <f t="shared" si="4"/>
        <v>Low</v>
      </c>
      <c r="E155" s="3">
        <v>0.838095072</v>
      </c>
      <c r="F155" s="2">
        <v>9456.8769630000006</v>
      </c>
      <c r="G155" s="3">
        <f t="shared" si="5"/>
        <v>0.13313357119930175</v>
      </c>
      <c r="H155" s="1" t="s">
        <v>5</v>
      </c>
    </row>
    <row r="156" spans="1:8" x14ac:dyDescent="0.3">
      <c r="A156">
        <v>53</v>
      </c>
      <c r="B156" t="str">
        <f>IF(jewelry_kmeans[[#This Row],[Age]]&lt;=25,"Young",IF(AND(jewelry_kmeans[[#This Row],[Age]]&gt;=26,jewelry_kmeans[[#This Row],[Age]]&lt;=44), "Middle",IF(AND(jewelry_kmeans[[#This Row],[Age]]&gt;=45,jewelry_kmeans[[#This Row],[Age]]&lt;=59),"Older",IF(jewelry_kmeans[[#This Row],[Age]]&gt;=60,"Senior"))))</f>
        <v>Older</v>
      </c>
      <c r="C156" s="2">
        <v>74996</v>
      </c>
      <c r="D156" s="2" t="str">
        <f t="shared" si="4"/>
        <v>Low</v>
      </c>
      <c r="E156" s="3">
        <v>0.73873109199999998</v>
      </c>
      <c r="F156" s="2">
        <v>7821.4478040000004</v>
      </c>
      <c r="G156" s="3">
        <f t="shared" si="5"/>
        <v>0.10429153293508987</v>
      </c>
      <c r="H156" s="1" t="s">
        <v>5</v>
      </c>
    </row>
    <row r="157" spans="1:8" x14ac:dyDescent="0.3">
      <c r="A157">
        <v>82</v>
      </c>
      <c r="B157" t="str">
        <f>IF(jewelry_kmeans[[#This Row],[Age]]&lt;=25,"Young",IF(AND(jewelry_kmeans[[#This Row],[Age]]&gt;=26,jewelry_kmeans[[#This Row],[Age]]&lt;=44), "Middle",IF(AND(jewelry_kmeans[[#This Row],[Age]]&gt;=45,jewelry_kmeans[[#This Row],[Age]]&lt;=59),"Older",IF(jewelry_kmeans[[#This Row],[Age]]&gt;=60,"Senior"))))</f>
        <v>Senior</v>
      </c>
      <c r="C157" s="2">
        <v>32494</v>
      </c>
      <c r="D157" s="2" t="str">
        <f t="shared" si="4"/>
        <v>Low</v>
      </c>
      <c r="E157" s="3">
        <v>0.327315403</v>
      </c>
      <c r="F157" s="2">
        <v>16799.44427</v>
      </c>
      <c r="G157" s="3">
        <f t="shared" si="5"/>
        <v>0.51700142395519177</v>
      </c>
      <c r="H157" s="1" t="s">
        <v>5</v>
      </c>
    </row>
    <row r="158" spans="1:8" x14ac:dyDescent="0.3">
      <c r="A158">
        <v>28</v>
      </c>
      <c r="B158" t="str">
        <f>IF(jewelry_kmeans[[#This Row],[Age]]&lt;=25,"Young",IF(AND(jewelry_kmeans[[#This Row],[Age]]&gt;=26,jewelry_kmeans[[#This Row],[Age]]&lt;=44), "Middle",IF(AND(jewelry_kmeans[[#This Row],[Age]]&gt;=45,jewelry_kmeans[[#This Row],[Age]]&lt;=59),"Older",IF(jewelry_kmeans[[#This Row],[Age]]&gt;=60,"Senior"))))</f>
        <v>Middle</v>
      </c>
      <c r="C158" s="2">
        <v>123229</v>
      </c>
      <c r="D158" s="2" t="str">
        <f t="shared" si="4"/>
        <v>High</v>
      </c>
      <c r="E158" s="3">
        <v>0.87332195400000001</v>
      </c>
      <c r="F158" s="2">
        <v>610.44621910000001</v>
      </c>
      <c r="G158" s="3">
        <f t="shared" si="5"/>
        <v>4.953754547225085E-3</v>
      </c>
      <c r="H158" s="1" t="s">
        <v>5</v>
      </c>
    </row>
    <row r="159" spans="1:8" x14ac:dyDescent="0.3">
      <c r="A159">
        <v>32</v>
      </c>
      <c r="B159" t="str">
        <f>IF(jewelry_kmeans[[#This Row],[Age]]&lt;=25,"Young",IF(AND(jewelry_kmeans[[#This Row],[Age]]&gt;=26,jewelry_kmeans[[#This Row],[Age]]&lt;=44), "Middle",IF(AND(jewelry_kmeans[[#This Row],[Age]]&gt;=45,jewelry_kmeans[[#This Row],[Age]]&lt;=59),"Older",IF(jewelry_kmeans[[#This Row],[Age]]&gt;=60,"Senior"))))</f>
        <v>Middle</v>
      </c>
      <c r="C159" s="2">
        <v>106543</v>
      </c>
      <c r="D159" s="2" t="str">
        <f t="shared" si="4"/>
        <v>Middle</v>
      </c>
      <c r="E159" s="3">
        <v>0.31074324399999997</v>
      </c>
      <c r="F159" s="2">
        <v>14337.288329999999</v>
      </c>
      <c r="G159" s="3">
        <f t="shared" si="5"/>
        <v>0.13456809297654468</v>
      </c>
      <c r="H159" s="1" t="s">
        <v>5</v>
      </c>
    </row>
    <row r="160" spans="1:8" x14ac:dyDescent="0.3">
      <c r="A160">
        <v>89</v>
      </c>
      <c r="B160" t="str">
        <f>IF(jewelry_kmeans[[#This Row],[Age]]&lt;=25,"Young",IF(AND(jewelry_kmeans[[#This Row],[Age]]&gt;=26,jewelry_kmeans[[#This Row],[Age]]&lt;=44), "Middle",IF(AND(jewelry_kmeans[[#This Row],[Age]]&gt;=45,jewelry_kmeans[[#This Row],[Age]]&lt;=59),"Older",IF(jewelry_kmeans[[#This Row],[Age]]&gt;=60,"Senior"))))</f>
        <v>Senior</v>
      </c>
      <c r="C160" s="2">
        <v>20292</v>
      </c>
      <c r="D160" s="2" t="str">
        <f t="shared" si="4"/>
        <v>Low</v>
      </c>
      <c r="E160" s="3">
        <v>0.31214819500000002</v>
      </c>
      <c r="F160" s="2">
        <v>16023.445659999999</v>
      </c>
      <c r="G160" s="3">
        <f t="shared" si="5"/>
        <v>0.78964348807411788</v>
      </c>
      <c r="H160" s="1" t="s">
        <v>5</v>
      </c>
    </row>
    <row r="161" spans="1:8" x14ac:dyDescent="0.3">
      <c r="A161">
        <v>84</v>
      </c>
      <c r="B161" t="str">
        <f>IF(jewelry_kmeans[[#This Row],[Age]]&lt;=25,"Young",IF(AND(jewelry_kmeans[[#This Row],[Age]]&gt;=26,jewelry_kmeans[[#This Row],[Age]]&lt;=44), "Middle",IF(AND(jewelry_kmeans[[#This Row],[Age]]&gt;=45,jewelry_kmeans[[#This Row],[Age]]&lt;=59),"Older",IF(jewelry_kmeans[[#This Row],[Age]]&gt;=60,"Senior"))))</f>
        <v>Senior</v>
      </c>
      <c r="C161" s="2">
        <v>27179</v>
      </c>
      <c r="D161" s="2" t="str">
        <f t="shared" si="4"/>
        <v>Low</v>
      </c>
      <c r="E161" s="3">
        <v>0.34742341700000001</v>
      </c>
      <c r="F161" s="2">
        <v>15612.628549999999</v>
      </c>
      <c r="G161" s="3">
        <f t="shared" si="5"/>
        <v>0.57443719599690934</v>
      </c>
      <c r="H161" s="1" t="s">
        <v>5</v>
      </c>
    </row>
    <row r="162" spans="1:8" x14ac:dyDescent="0.3">
      <c r="A162">
        <v>29</v>
      </c>
      <c r="B162" t="str">
        <f>IF(jewelry_kmeans[[#This Row],[Age]]&lt;=25,"Young",IF(AND(jewelry_kmeans[[#This Row],[Age]]&gt;=26,jewelry_kmeans[[#This Row],[Age]]&lt;=44), "Middle",IF(AND(jewelry_kmeans[[#This Row],[Age]]&gt;=45,jewelry_kmeans[[#This Row],[Age]]&lt;=59),"Older",IF(jewelry_kmeans[[#This Row],[Age]]&gt;=60,"Senior"))))</f>
        <v>Middle</v>
      </c>
      <c r="C162" s="2">
        <v>103223</v>
      </c>
      <c r="D162" s="2" t="str">
        <f t="shared" si="4"/>
        <v>Middle</v>
      </c>
      <c r="E162" s="3">
        <v>0.33881629400000002</v>
      </c>
      <c r="F162" s="2">
        <v>16252.88305</v>
      </c>
      <c r="G162" s="3">
        <f t="shared" si="5"/>
        <v>0.15745408532981992</v>
      </c>
      <c r="H162" s="1" t="s">
        <v>5</v>
      </c>
    </row>
    <row r="163" spans="1:8" x14ac:dyDescent="0.3">
      <c r="A163">
        <v>29</v>
      </c>
      <c r="B163" t="str">
        <f>IF(jewelry_kmeans[[#This Row],[Age]]&lt;=25,"Young",IF(AND(jewelry_kmeans[[#This Row],[Age]]&gt;=26,jewelry_kmeans[[#This Row],[Age]]&lt;=44), "Middle",IF(AND(jewelry_kmeans[[#This Row],[Age]]&gt;=45,jewelry_kmeans[[#This Row],[Age]]&lt;=59),"Older",IF(jewelry_kmeans[[#This Row],[Age]]&gt;=60,"Senior"))))</f>
        <v>Middle</v>
      </c>
      <c r="C163" s="2">
        <v>99161</v>
      </c>
      <c r="D163" s="2" t="str">
        <f t="shared" si="4"/>
        <v>Middle</v>
      </c>
      <c r="E163" s="3">
        <v>0.30792000400000002</v>
      </c>
      <c r="F163" s="2">
        <v>15631.83677</v>
      </c>
      <c r="G163" s="3">
        <f t="shared" si="5"/>
        <v>0.15764097548431338</v>
      </c>
      <c r="H163" s="1" t="s">
        <v>5</v>
      </c>
    </row>
    <row r="164" spans="1:8" x14ac:dyDescent="0.3">
      <c r="A164">
        <v>55</v>
      </c>
      <c r="B164" t="str">
        <f>IF(jewelry_kmeans[[#This Row],[Age]]&lt;=25,"Young",IF(AND(jewelry_kmeans[[#This Row],[Age]]&gt;=26,jewelry_kmeans[[#This Row],[Age]]&lt;=44), "Middle",IF(AND(jewelry_kmeans[[#This Row],[Age]]&gt;=45,jewelry_kmeans[[#This Row],[Age]]&lt;=59),"Older",IF(jewelry_kmeans[[#This Row],[Age]]&gt;=60,"Senior"))))</f>
        <v>Older</v>
      </c>
      <c r="C164" s="2">
        <v>76057</v>
      </c>
      <c r="D164" s="2" t="str">
        <f t="shared" si="4"/>
        <v>Middle</v>
      </c>
      <c r="E164" s="3">
        <v>0.87782798399999995</v>
      </c>
      <c r="F164" s="2">
        <v>6132.8982050000004</v>
      </c>
      <c r="G164" s="3">
        <f t="shared" si="5"/>
        <v>8.0635552348896231E-2</v>
      </c>
      <c r="H164" s="1" t="s">
        <v>5</v>
      </c>
    </row>
    <row r="165" spans="1:8" x14ac:dyDescent="0.3">
      <c r="A165">
        <v>25</v>
      </c>
      <c r="B165" t="str">
        <f>IF(jewelry_kmeans[[#This Row],[Age]]&lt;=25,"Young",IF(AND(jewelry_kmeans[[#This Row],[Age]]&gt;=26,jewelry_kmeans[[#This Row],[Age]]&lt;=44), "Middle",IF(AND(jewelry_kmeans[[#This Row],[Age]]&gt;=45,jewelry_kmeans[[#This Row],[Age]]&lt;=59),"Older",IF(jewelry_kmeans[[#This Row],[Age]]&gt;=60,"Senior"))))</f>
        <v>Young</v>
      </c>
      <c r="C165" s="2">
        <v>106772</v>
      </c>
      <c r="D165" s="2" t="str">
        <f t="shared" si="4"/>
        <v>Middle</v>
      </c>
      <c r="E165" s="3">
        <v>0.39090471999999998</v>
      </c>
      <c r="F165" s="2">
        <v>16353.47179</v>
      </c>
      <c r="G165" s="3">
        <f t="shared" si="5"/>
        <v>0.15316255001311205</v>
      </c>
      <c r="H165" s="1" t="s">
        <v>5</v>
      </c>
    </row>
    <row r="166" spans="1:8" x14ac:dyDescent="0.3">
      <c r="A166">
        <v>60</v>
      </c>
      <c r="B166" t="str">
        <f>IF(jewelry_kmeans[[#This Row],[Age]]&lt;=25,"Young",IF(AND(jewelry_kmeans[[#This Row],[Age]]&gt;=26,jewelry_kmeans[[#This Row],[Age]]&lt;=44), "Middle",IF(AND(jewelry_kmeans[[#This Row],[Age]]&gt;=45,jewelry_kmeans[[#This Row],[Age]]&lt;=59),"Older",IF(jewelry_kmeans[[#This Row],[Age]]&gt;=60,"Senior"))))</f>
        <v>Senior</v>
      </c>
      <c r="C166" s="2">
        <v>67491</v>
      </c>
      <c r="D166" s="2" t="str">
        <f t="shared" si="4"/>
        <v>Low</v>
      </c>
      <c r="E166" s="3">
        <v>0.84661848699999998</v>
      </c>
      <c r="F166" s="2">
        <v>7180.713788</v>
      </c>
      <c r="G166" s="3">
        <f t="shared" si="5"/>
        <v>0.1063951310248774</v>
      </c>
      <c r="H166" s="1" t="s">
        <v>5</v>
      </c>
    </row>
    <row r="167" spans="1:8" x14ac:dyDescent="0.3">
      <c r="A167">
        <v>24</v>
      </c>
      <c r="B167" t="str">
        <f>IF(jewelry_kmeans[[#This Row],[Age]]&lt;=25,"Young",IF(AND(jewelry_kmeans[[#This Row],[Age]]&gt;=26,jewelry_kmeans[[#This Row],[Age]]&lt;=44), "Middle",IF(AND(jewelry_kmeans[[#This Row],[Age]]&gt;=45,jewelry_kmeans[[#This Row],[Age]]&lt;=59),"Older",IF(jewelry_kmeans[[#This Row],[Age]]&gt;=60,"Senior"))))</f>
        <v>Young</v>
      </c>
      <c r="C167" s="2">
        <v>134384</v>
      </c>
      <c r="D167" s="2" t="str">
        <f t="shared" si="4"/>
        <v>High</v>
      </c>
      <c r="E167" s="3">
        <v>0.87472082399999995</v>
      </c>
      <c r="F167" s="2">
        <v>3731.3397610000002</v>
      </c>
      <c r="G167" s="3">
        <f t="shared" si="5"/>
        <v>2.7766250156268605E-2</v>
      </c>
      <c r="H167" s="1" t="s">
        <v>5</v>
      </c>
    </row>
    <row r="168" spans="1:8" x14ac:dyDescent="0.3">
      <c r="A168">
        <v>56</v>
      </c>
      <c r="B168" t="str">
        <f>IF(jewelry_kmeans[[#This Row],[Age]]&lt;=25,"Young",IF(AND(jewelry_kmeans[[#This Row],[Age]]&gt;=26,jewelry_kmeans[[#This Row],[Age]]&lt;=44), "Middle",IF(AND(jewelry_kmeans[[#This Row],[Age]]&gt;=45,jewelry_kmeans[[#This Row],[Age]]&lt;=59),"Older",IF(jewelry_kmeans[[#This Row],[Age]]&gt;=60,"Senior"))))</f>
        <v>Older</v>
      </c>
      <c r="C168" s="2">
        <v>60059</v>
      </c>
      <c r="D168" s="2" t="str">
        <f t="shared" si="4"/>
        <v>Low</v>
      </c>
      <c r="E168" s="3">
        <v>0.72758402200000005</v>
      </c>
      <c r="F168" s="2">
        <v>7166.8586050000004</v>
      </c>
      <c r="G168" s="3">
        <f t="shared" si="5"/>
        <v>0.11933030195307948</v>
      </c>
      <c r="H168" s="1" t="s">
        <v>5</v>
      </c>
    </row>
    <row r="169" spans="1:8" x14ac:dyDescent="0.3">
      <c r="A169">
        <v>95</v>
      </c>
      <c r="B169" t="str">
        <f>IF(jewelry_kmeans[[#This Row],[Age]]&lt;=25,"Young",IF(AND(jewelry_kmeans[[#This Row],[Age]]&gt;=26,jewelry_kmeans[[#This Row],[Age]]&lt;=44), "Middle",IF(AND(jewelry_kmeans[[#This Row],[Age]]&gt;=45,jewelry_kmeans[[#This Row],[Age]]&lt;=59),"Older",IF(jewelry_kmeans[[#This Row],[Age]]&gt;=60,"Senior"))))</f>
        <v>Senior</v>
      </c>
      <c r="C169" s="2">
        <v>27038</v>
      </c>
      <c r="D169" s="2" t="str">
        <f t="shared" si="4"/>
        <v>Low</v>
      </c>
      <c r="E169" s="3">
        <v>0.331352007</v>
      </c>
      <c r="F169" s="2">
        <v>18126.577450000001</v>
      </c>
      <c r="G169" s="3">
        <f t="shared" si="5"/>
        <v>0.67041117871144318</v>
      </c>
      <c r="H169" s="1" t="s">
        <v>5</v>
      </c>
    </row>
    <row r="170" spans="1:8" x14ac:dyDescent="0.3">
      <c r="A170">
        <v>89</v>
      </c>
      <c r="B170" t="str">
        <f>IF(jewelry_kmeans[[#This Row],[Age]]&lt;=25,"Young",IF(AND(jewelry_kmeans[[#This Row],[Age]]&gt;=26,jewelry_kmeans[[#This Row],[Age]]&lt;=44), "Middle",IF(AND(jewelry_kmeans[[#This Row],[Age]]&gt;=45,jewelry_kmeans[[#This Row],[Age]]&lt;=59),"Older",IF(jewelry_kmeans[[#This Row],[Age]]&gt;=60,"Senior"))))</f>
        <v>Senior</v>
      </c>
      <c r="C170" s="2">
        <v>26127</v>
      </c>
      <c r="D170" s="2" t="str">
        <f t="shared" si="4"/>
        <v>Low</v>
      </c>
      <c r="E170" s="3">
        <v>0.30447437199999999</v>
      </c>
      <c r="F170" s="2">
        <v>17194.828020000001</v>
      </c>
      <c r="G170" s="3">
        <f t="shared" si="5"/>
        <v>0.658124852451487</v>
      </c>
      <c r="H170" s="1" t="s">
        <v>5</v>
      </c>
    </row>
    <row r="171" spans="1:8" x14ac:dyDescent="0.3">
      <c r="A171">
        <v>86</v>
      </c>
      <c r="B171" t="str">
        <f>IF(jewelry_kmeans[[#This Row],[Age]]&lt;=25,"Young",IF(AND(jewelry_kmeans[[#This Row],[Age]]&gt;=26,jewelry_kmeans[[#This Row],[Age]]&lt;=44), "Middle",IF(AND(jewelry_kmeans[[#This Row],[Age]]&gt;=45,jewelry_kmeans[[#This Row],[Age]]&lt;=59),"Older",IF(jewelry_kmeans[[#This Row],[Age]]&gt;=60,"Senior"))))</f>
        <v>Senior</v>
      </c>
      <c r="C171" s="2">
        <v>46977</v>
      </c>
      <c r="D171" s="2" t="str">
        <f t="shared" si="4"/>
        <v>Low</v>
      </c>
      <c r="E171" s="3">
        <v>0.28272839100000002</v>
      </c>
      <c r="F171" s="2">
        <v>15628.95708</v>
      </c>
      <c r="G171" s="3">
        <f t="shared" si="5"/>
        <v>0.33269380931093939</v>
      </c>
      <c r="H171" s="1" t="s">
        <v>5</v>
      </c>
    </row>
    <row r="172" spans="1:8" x14ac:dyDescent="0.3">
      <c r="A172">
        <v>85</v>
      </c>
      <c r="B172" t="str">
        <f>IF(jewelry_kmeans[[#This Row],[Age]]&lt;=25,"Young",IF(AND(jewelry_kmeans[[#This Row],[Age]]&gt;=26,jewelry_kmeans[[#This Row],[Age]]&lt;=44), "Middle",IF(AND(jewelry_kmeans[[#This Row],[Age]]&gt;=45,jewelry_kmeans[[#This Row],[Age]]&lt;=59),"Older",IF(jewelry_kmeans[[#This Row],[Age]]&gt;=60,"Senior"))))</f>
        <v>Senior</v>
      </c>
      <c r="C172" s="2">
        <v>27599</v>
      </c>
      <c r="D172" s="2" t="str">
        <f t="shared" si="4"/>
        <v>Low</v>
      </c>
      <c r="E172" s="3">
        <v>0.28199504800000003</v>
      </c>
      <c r="F172" s="2">
        <v>13470.97061</v>
      </c>
      <c r="G172" s="3">
        <f t="shared" si="5"/>
        <v>0.48809632993949059</v>
      </c>
      <c r="H172" s="1" t="s">
        <v>5</v>
      </c>
    </row>
    <row r="173" spans="1:8" x14ac:dyDescent="0.3">
      <c r="A173">
        <v>60</v>
      </c>
      <c r="B173" t="str">
        <f>IF(jewelry_kmeans[[#This Row],[Age]]&lt;=25,"Young",IF(AND(jewelry_kmeans[[#This Row],[Age]]&gt;=26,jewelry_kmeans[[#This Row],[Age]]&lt;=44), "Middle",IF(AND(jewelry_kmeans[[#This Row],[Age]]&gt;=45,jewelry_kmeans[[#This Row],[Age]]&lt;=59),"Older",IF(jewelry_kmeans[[#This Row],[Age]]&gt;=60,"Senior"))))</f>
        <v>Senior</v>
      </c>
      <c r="C173" s="2">
        <v>65340</v>
      </c>
      <c r="D173" s="2" t="str">
        <f t="shared" si="4"/>
        <v>Low</v>
      </c>
      <c r="E173" s="3">
        <v>0.73164849200000004</v>
      </c>
      <c r="F173" s="2">
        <v>8354.1965080000009</v>
      </c>
      <c r="G173" s="3">
        <f t="shared" si="5"/>
        <v>0.12785730805019899</v>
      </c>
      <c r="H173" s="1" t="s">
        <v>5</v>
      </c>
    </row>
    <row r="174" spans="1:8" x14ac:dyDescent="0.3">
      <c r="A174">
        <v>29</v>
      </c>
      <c r="B174" t="str">
        <f>IF(jewelry_kmeans[[#This Row],[Age]]&lt;=25,"Young",IF(AND(jewelry_kmeans[[#This Row],[Age]]&gt;=26,jewelry_kmeans[[#This Row],[Age]]&lt;=44), "Middle",IF(AND(jewelry_kmeans[[#This Row],[Age]]&gt;=45,jewelry_kmeans[[#This Row],[Age]]&lt;=59),"Older",IF(jewelry_kmeans[[#This Row],[Age]]&gt;=60,"Senior"))))</f>
        <v>Middle</v>
      </c>
      <c r="C174" s="2">
        <v>101943</v>
      </c>
      <c r="D174" s="2" t="str">
        <f t="shared" si="4"/>
        <v>Middle</v>
      </c>
      <c r="E174" s="3">
        <v>0.32562306099999999</v>
      </c>
      <c r="F174" s="2">
        <v>14619.35428</v>
      </c>
      <c r="G174" s="3">
        <f t="shared" si="5"/>
        <v>0.14340714203035029</v>
      </c>
      <c r="H174" s="1" t="s">
        <v>5</v>
      </c>
    </row>
    <row r="175" spans="1:8" x14ac:dyDescent="0.3">
      <c r="A175">
        <v>23</v>
      </c>
      <c r="B175" t="str">
        <f>IF(jewelry_kmeans[[#This Row],[Age]]&lt;=25,"Young",IF(AND(jewelry_kmeans[[#This Row],[Age]]&gt;=26,jewelry_kmeans[[#This Row],[Age]]&lt;=44), "Middle",IF(AND(jewelry_kmeans[[#This Row],[Age]]&gt;=45,jewelry_kmeans[[#This Row],[Age]]&lt;=59),"Older",IF(jewelry_kmeans[[#This Row],[Age]]&gt;=60,"Senior"))))</f>
        <v>Young</v>
      </c>
      <c r="C175" s="2">
        <v>129937</v>
      </c>
      <c r="D175" s="2" t="str">
        <f t="shared" si="4"/>
        <v>High</v>
      </c>
      <c r="E175" s="3">
        <v>0.87273566300000005</v>
      </c>
      <c r="F175" s="2">
        <v>4102.0654249999998</v>
      </c>
      <c r="G175" s="3">
        <f t="shared" si="5"/>
        <v>3.1569648560456222E-2</v>
      </c>
      <c r="H175" s="1" t="s">
        <v>5</v>
      </c>
    </row>
    <row r="176" spans="1:8" x14ac:dyDescent="0.3">
      <c r="A176">
        <v>89</v>
      </c>
      <c r="B176" t="str">
        <f>IF(jewelry_kmeans[[#This Row],[Age]]&lt;=25,"Young",IF(AND(jewelry_kmeans[[#This Row],[Age]]&gt;=26,jewelry_kmeans[[#This Row],[Age]]&lt;=44), "Middle",IF(AND(jewelry_kmeans[[#This Row],[Age]]&gt;=45,jewelry_kmeans[[#This Row],[Age]]&lt;=59),"Older",IF(jewelry_kmeans[[#This Row],[Age]]&gt;=60,"Senior"))))</f>
        <v>Senior</v>
      </c>
      <c r="C176" s="2">
        <v>19202</v>
      </c>
      <c r="D176" s="2" t="str">
        <f t="shared" si="4"/>
        <v>Low</v>
      </c>
      <c r="E176" s="3">
        <v>0.38198774400000002</v>
      </c>
      <c r="F176" s="2">
        <v>16626.22236</v>
      </c>
      <c r="G176" s="3">
        <f t="shared" si="5"/>
        <v>0.86585888761587337</v>
      </c>
      <c r="H176" s="1" t="s">
        <v>5</v>
      </c>
    </row>
    <row r="177" spans="1:8" x14ac:dyDescent="0.3">
      <c r="A177">
        <v>56</v>
      </c>
      <c r="B177" t="str">
        <f>IF(jewelry_kmeans[[#This Row],[Age]]&lt;=25,"Young",IF(AND(jewelry_kmeans[[#This Row],[Age]]&gt;=26,jewelry_kmeans[[#This Row],[Age]]&lt;=44), "Middle",IF(AND(jewelry_kmeans[[#This Row],[Age]]&gt;=45,jewelry_kmeans[[#This Row],[Age]]&lt;=59),"Older",IF(jewelry_kmeans[[#This Row],[Age]]&gt;=60,"Senior"))))</f>
        <v>Older</v>
      </c>
      <c r="C177" s="2">
        <v>67274</v>
      </c>
      <c r="D177" s="2" t="str">
        <f t="shared" si="4"/>
        <v>Low</v>
      </c>
      <c r="E177" s="3">
        <v>0.77985166699999997</v>
      </c>
      <c r="F177" s="2">
        <v>6652.3910239999996</v>
      </c>
      <c r="G177" s="3">
        <f t="shared" si="5"/>
        <v>9.8885022802271308E-2</v>
      </c>
      <c r="H177" s="1" t="s">
        <v>5</v>
      </c>
    </row>
    <row r="178" spans="1:8" x14ac:dyDescent="0.3">
      <c r="A178">
        <v>37</v>
      </c>
      <c r="B178" t="str">
        <f>IF(jewelry_kmeans[[#This Row],[Age]]&lt;=25,"Young",IF(AND(jewelry_kmeans[[#This Row],[Age]]&gt;=26,jewelry_kmeans[[#This Row],[Age]]&lt;=44), "Middle",IF(AND(jewelry_kmeans[[#This Row],[Age]]&gt;=45,jewelry_kmeans[[#This Row],[Age]]&lt;=59),"Older",IF(jewelry_kmeans[[#This Row],[Age]]&gt;=60,"Senior"))))</f>
        <v>Middle</v>
      </c>
      <c r="C178" s="2">
        <v>107877</v>
      </c>
      <c r="D178" s="2" t="str">
        <f t="shared" si="4"/>
        <v>High</v>
      </c>
      <c r="E178" s="3">
        <v>0.33461798399999998</v>
      </c>
      <c r="F178" s="2">
        <v>17968.553929999998</v>
      </c>
      <c r="G178" s="3">
        <f t="shared" si="5"/>
        <v>0.16656519860581959</v>
      </c>
      <c r="H178" s="1" t="s">
        <v>5</v>
      </c>
    </row>
    <row r="179" spans="1:8" x14ac:dyDescent="0.3">
      <c r="A179">
        <v>89</v>
      </c>
      <c r="B179" t="str">
        <f>IF(jewelry_kmeans[[#This Row],[Age]]&lt;=25,"Young",IF(AND(jewelry_kmeans[[#This Row],[Age]]&gt;=26,jewelry_kmeans[[#This Row],[Age]]&lt;=44), "Middle",IF(AND(jewelry_kmeans[[#This Row],[Age]]&gt;=45,jewelry_kmeans[[#This Row],[Age]]&lt;=59),"Older",IF(jewelry_kmeans[[#This Row],[Age]]&gt;=60,"Senior"))))</f>
        <v>Senior</v>
      </c>
      <c r="C179" s="2">
        <v>33311</v>
      </c>
      <c r="D179" s="2" t="str">
        <f t="shared" si="4"/>
        <v>Low</v>
      </c>
      <c r="E179" s="3">
        <v>0.376146969</v>
      </c>
      <c r="F179" s="2">
        <v>17093.069960000001</v>
      </c>
      <c r="G179" s="3">
        <f t="shared" si="5"/>
        <v>0.51313589985290142</v>
      </c>
      <c r="H179" s="1" t="s">
        <v>5</v>
      </c>
    </row>
    <row r="180" spans="1:8" x14ac:dyDescent="0.3">
      <c r="A180">
        <v>29</v>
      </c>
      <c r="B180" t="str">
        <f>IF(jewelry_kmeans[[#This Row],[Age]]&lt;=25,"Young",IF(AND(jewelry_kmeans[[#This Row],[Age]]&gt;=26,jewelry_kmeans[[#This Row],[Age]]&lt;=44), "Middle",IF(AND(jewelry_kmeans[[#This Row],[Age]]&gt;=45,jewelry_kmeans[[#This Row],[Age]]&lt;=59),"Older",IF(jewelry_kmeans[[#This Row],[Age]]&gt;=60,"Senior"))))</f>
        <v>Middle</v>
      </c>
      <c r="C180" s="2">
        <v>119366</v>
      </c>
      <c r="D180" s="2" t="str">
        <f t="shared" si="4"/>
        <v>High</v>
      </c>
      <c r="E180" s="3">
        <v>0.35877139000000002</v>
      </c>
      <c r="F180" s="2">
        <v>15012.853010000001</v>
      </c>
      <c r="G180" s="3">
        <f t="shared" si="5"/>
        <v>0.12577160171238042</v>
      </c>
      <c r="H180" s="1" t="s">
        <v>5</v>
      </c>
    </row>
    <row r="181" spans="1:8" x14ac:dyDescent="0.3">
      <c r="A181">
        <v>23</v>
      </c>
      <c r="B181" t="str">
        <f>IF(jewelry_kmeans[[#This Row],[Age]]&lt;=25,"Young",IF(AND(jewelry_kmeans[[#This Row],[Age]]&gt;=26,jewelry_kmeans[[#This Row],[Age]]&lt;=44), "Middle",IF(AND(jewelry_kmeans[[#This Row],[Age]]&gt;=45,jewelry_kmeans[[#This Row],[Age]]&lt;=59),"Older",IF(jewelry_kmeans[[#This Row],[Age]]&gt;=60,"Senior"))))</f>
        <v>Young</v>
      </c>
      <c r="C181" s="2">
        <v>138443</v>
      </c>
      <c r="D181" s="2" t="str">
        <f t="shared" si="4"/>
        <v>High</v>
      </c>
      <c r="E181" s="3">
        <v>0.92265655400000002</v>
      </c>
      <c r="F181" s="2">
        <v>3297.0588440000001</v>
      </c>
      <c r="G181" s="3">
        <f t="shared" si="5"/>
        <v>2.3815280252522698E-2</v>
      </c>
      <c r="H181" s="1" t="s">
        <v>5</v>
      </c>
    </row>
    <row r="182" spans="1:8" x14ac:dyDescent="0.3">
      <c r="A182">
        <v>34</v>
      </c>
      <c r="B182" t="str">
        <f>IF(jewelry_kmeans[[#This Row],[Age]]&lt;=25,"Young",IF(AND(jewelry_kmeans[[#This Row],[Age]]&gt;=26,jewelry_kmeans[[#This Row],[Age]]&lt;=44), "Middle",IF(AND(jewelry_kmeans[[#This Row],[Age]]&gt;=45,jewelry_kmeans[[#This Row],[Age]]&lt;=59),"Older",IF(jewelry_kmeans[[#This Row],[Age]]&gt;=60,"Senior"))))</f>
        <v>Middle</v>
      </c>
      <c r="C182" s="2">
        <v>103428</v>
      </c>
      <c r="D182" s="2" t="str">
        <f t="shared" si="4"/>
        <v>Middle</v>
      </c>
      <c r="E182" s="3">
        <v>0.24742440900000001</v>
      </c>
      <c r="F182" s="2">
        <v>13791.035760000001</v>
      </c>
      <c r="G182" s="3">
        <f t="shared" si="5"/>
        <v>0.13333948021812275</v>
      </c>
      <c r="H182" s="1" t="s">
        <v>5</v>
      </c>
    </row>
    <row r="183" spans="1:8" x14ac:dyDescent="0.3">
      <c r="A183">
        <v>64</v>
      </c>
      <c r="B183" t="str">
        <f>IF(jewelry_kmeans[[#This Row],[Age]]&lt;=25,"Young",IF(AND(jewelry_kmeans[[#This Row],[Age]]&gt;=26,jewelry_kmeans[[#This Row],[Age]]&lt;=44), "Middle",IF(AND(jewelry_kmeans[[#This Row],[Age]]&gt;=45,jewelry_kmeans[[#This Row],[Age]]&lt;=59),"Older",IF(jewelry_kmeans[[#This Row],[Age]]&gt;=60,"Senior"))))</f>
        <v>Senior</v>
      </c>
      <c r="C183" s="2">
        <v>64331</v>
      </c>
      <c r="D183" s="2" t="str">
        <f t="shared" si="4"/>
        <v>Low</v>
      </c>
      <c r="E183" s="3">
        <v>0.75712775099999996</v>
      </c>
      <c r="F183" s="2">
        <v>5815.6600959999996</v>
      </c>
      <c r="G183" s="3">
        <f t="shared" si="5"/>
        <v>9.0402140429963779E-2</v>
      </c>
      <c r="H183" s="1" t="s">
        <v>5</v>
      </c>
    </row>
    <row r="184" spans="1:8" x14ac:dyDescent="0.3">
      <c r="A184">
        <v>63</v>
      </c>
      <c r="B184" t="str">
        <f>IF(jewelry_kmeans[[#This Row],[Age]]&lt;=25,"Young",IF(AND(jewelry_kmeans[[#This Row],[Age]]&gt;=26,jewelry_kmeans[[#This Row],[Age]]&lt;=44), "Middle",IF(AND(jewelry_kmeans[[#This Row],[Age]]&gt;=45,jewelry_kmeans[[#This Row],[Age]]&lt;=59),"Older",IF(jewelry_kmeans[[#This Row],[Age]]&gt;=60,"Senior"))))</f>
        <v>Senior</v>
      </c>
      <c r="C184" s="2">
        <v>75078</v>
      </c>
      <c r="D184" s="2" t="str">
        <f t="shared" si="4"/>
        <v>Middle</v>
      </c>
      <c r="E184" s="3">
        <v>0.78315915000000003</v>
      </c>
      <c r="F184" s="2">
        <v>7468.8510800000004</v>
      </c>
      <c r="G184" s="3">
        <f t="shared" si="5"/>
        <v>9.948122059724554E-2</v>
      </c>
      <c r="H184" s="1" t="s">
        <v>5</v>
      </c>
    </row>
    <row r="185" spans="1:8" x14ac:dyDescent="0.3">
      <c r="A185">
        <v>85</v>
      </c>
      <c r="B185" t="str">
        <f>IF(jewelry_kmeans[[#This Row],[Age]]&lt;=25,"Young",IF(AND(jewelry_kmeans[[#This Row],[Age]]&gt;=26,jewelry_kmeans[[#This Row],[Age]]&lt;=44), "Middle",IF(AND(jewelry_kmeans[[#This Row],[Age]]&gt;=45,jewelry_kmeans[[#This Row],[Age]]&lt;=59),"Older",IF(jewelry_kmeans[[#This Row],[Age]]&gt;=60,"Senior"))))</f>
        <v>Senior</v>
      </c>
      <c r="C185" s="2">
        <v>29204</v>
      </c>
      <c r="D185" s="2" t="str">
        <f t="shared" si="4"/>
        <v>Low</v>
      </c>
      <c r="E185" s="3">
        <v>0.32549145000000002</v>
      </c>
      <c r="F185" s="2">
        <v>16918.903460000001</v>
      </c>
      <c r="G185" s="3">
        <f t="shared" si="5"/>
        <v>0.57933514107656492</v>
      </c>
      <c r="H185" s="1" t="s">
        <v>5</v>
      </c>
    </row>
    <row r="186" spans="1:8" x14ac:dyDescent="0.3">
      <c r="A186">
        <v>62</v>
      </c>
      <c r="B186" t="str">
        <f>IF(jewelry_kmeans[[#This Row],[Age]]&lt;=25,"Young",IF(AND(jewelry_kmeans[[#This Row],[Age]]&gt;=26,jewelry_kmeans[[#This Row],[Age]]&lt;=44), "Middle",IF(AND(jewelry_kmeans[[#This Row],[Age]]&gt;=45,jewelry_kmeans[[#This Row],[Age]]&lt;=59),"Older",IF(jewelry_kmeans[[#This Row],[Age]]&gt;=60,"Senior"))))</f>
        <v>Senior</v>
      </c>
      <c r="C186" s="2">
        <v>62747</v>
      </c>
      <c r="D186" s="2" t="str">
        <f t="shared" si="4"/>
        <v>Low</v>
      </c>
      <c r="E186" s="3">
        <v>0.77059456000000004</v>
      </c>
      <c r="F186" s="2">
        <v>5852.3262430000004</v>
      </c>
      <c r="G186" s="3">
        <f t="shared" si="5"/>
        <v>9.3268622292699263E-2</v>
      </c>
      <c r="H186" s="1" t="s">
        <v>5</v>
      </c>
    </row>
    <row r="187" spans="1:8" x14ac:dyDescent="0.3">
      <c r="A187">
        <v>59</v>
      </c>
      <c r="B187" t="str">
        <f>IF(jewelry_kmeans[[#This Row],[Age]]&lt;=25,"Young",IF(AND(jewelry_kmeans[[#This Row],[Age]]&gt;=26,jewelry_kmeans[[#This Row],[Age]]&lt;=44), "Middle",IF(AND(jewelry_kmeans[[#This Row],[Age]]&gt;=45,jewelry_kmeans[[#This Row],[Age]]&lt;=59),"Older",IF(jewelry_kmeans[[#This Row],[Age]]&gt;=60,"Senior"))))</f>
        <v>Older</v>
      </c>
      <c r="C187" s="2">
        <v>75505</v>
      </c>
      <c r="D187" s="2" t="str">
        <f t="shared" si="4"/>
        <v>Middle</v>
      </c>
      <c r="E187" s="3">
        <v>0.76827865799999995</v>
      </c>
      <c r="F187" s="2">
        <v>5006.5286910000004</v>
      </c>
      <c r="G187" s="3">
        <f t="shared" si="5"/>
        <v>6.6307247082974641E-2</v>
      </c>
      <c r="H187" s="1" t="s">
        <v>5</v>
      </c>
    </row>
    <row r="188" spans="1:8" x14ac:dyDescent="0.3">
      <c r="A188">
        <v>92</v>
      </c>
      <c r="B188" t="str">
        <f>IF(jewelry_kmeans[[#This Row],[Age]]&lt;=25,"Young",IF(AND(jewelry_kmeans[[#This Row],[Age]]&gt;=26,jewelry_kmeans[[#This Row],[Age]]&lt;=44), "Middle",IF(AND(jewelry_kmeans[[#This Row],[Age]]&gt;=45,jewelry_kmeans[[#This Row],[Age]]&lt;=59),"Older",IF(jewelry_kmeans[[#This Row],[Age]]&gt;=60,"Senior"))))</f>
        <v>Senior</v>
      </c>
      <c r="C188" s="2">
        <v>35877</v>
      </c>
      <c r="D188" s="2" t="str">
        <f t="shared" si="4"/>
        <v>Low</v>
      </c>
      <c r="E188" s="3">
        <v>0.36689171599999998</v>
      </c>
      <c r="F188" s="2">
        <v>17287.907019999999</v>
      </c>
      <c r="G188" s="3">
        <f t="shared" si="5"/>
        <v>0.48186601499567966</v>
      </c>
      <c r="H188" s="1" t="s">
        <v>5</v>
      </c>
    </row>
    <row r="189" spans="1:8" x14ac:dyDescent="0.3">
      <c r="A189">
        <v>67</v>
      </c>
      <c r="B189" t="str">
        <f>IF(jewelry_kmeans[[#This Row],[Age]]&lt;=25,"Young",IF(AND(jewelry_kmeans[[#This Row],[Age]]&gt;=26,jewelry_kmeans[[#This Row],[Age]]&lt;=44), "Middle",IF(AND(jewelry_kmeans[[#This Row],[Age]]&gt;=45,jewelry_kmeans[[#This Row],[Age]]&lt;=59),"Older",IF(jewelry_kmeans[[#This Row],[Age]]&gt;=60,"Senior"))))</f>
        <v>Senior</v>
      </c>
      <c r="C189" s="2">
        <v>59243</v>
      </c>
      <c r="D189" s="2" t="str">
        <f t="shared" si="4"/>
        <v>Low</v>
      </c>
      <c r="E189" s="3">
        <v>0.74365999999999999</v>
      </c>
      <c r="F189" s="2">
        <v>5446.5574729999998</v>
      </c>
      <c r="G189" s="3">
        <f t="shared" si="5"/>
        <v>9.1935882264571334E-2</v>
      </c>
      <c r="H189" s="1" t="s">
        <v>5</v>
      </c>
    </row>
    <row r="190" spans="1:8" x14ac:dyDescent="0.3">
      <c r="A190">
        <v>38</v>
      </c>
      <c r="B190" t="str">
        <f>IF(jewelry_kmeans[[#This Row],[Age]]&lt;=25,"Young",IF(AND(jewelry_kmeans[[#This Row],[Age]]&gt;=26,jewelry_kmeans[[#This Row],[Age]]&lt;=44), "Middle",IF(AND(jewelry_kmeans[[#This Row],[Age]]&gt;=45,jewelry_kmeans[[#This Row],[Age]]&lt;=59),"Older",IF(jewelry_kmeans[[#This Row],[Age]]&gt;=60,"Senior"))))</f>
        <v>Middle</v>
      </c>
      <c r="C190" s="2">
        <v>94775</v>
      </c>
      <c r="D190" s="2" t="str">
        <f t="shared" si="4"/>
        <v>Middle</v>
      </c>
      <c r="E190" s="3">
        <v>0.38039020099999998</v>
      </c>
      <c r="F190" s="2">
        <v>16867.130819999998</v>
      </c>
      <c r="G190" s="3">
        <f t="shared" si="5"/>
        <v>0.17797025396992877</v>
      </c>
      <c r="H190" s="1" t="s">
        <v>5</v>
      </c>
    </row>
    <row r="191" spans="1:8" x14ac:dyDescent="0.3">
      <c r="A191">
        <v>57</v>
      </c>
      <c r="B191" t="str">
        <f>IF(jewelry_kmeans[[#This Row],[Age]]&lt;=25,"Young",IF(AND(jewelry_kmeans[[#This Row],[Age]]&gt;=26,jewelry_kmeans[[#This Row],[Age]]&lt;=44), "Middle",IF(AND(jewelry_kmeans[[#This Row],[Age]]&gt;=45,jewelry_kmeans[[#This Row],[Age]]&lt;=59),"Older",IF(jewelry_kmeans[[#This Row],[Age]]&gt;=60,"Senior"))))</f>
        <v>Older</v>
      </c>
      <c r="C191" s="2">
        <v>65608</v>
      </c>
      <c r="D191" s="2" t="str">
        <f t="shared" si="4"/>
        <v>Low</v>
      </c>
      <c r="E191" s="3">
        <v>0.76623130100000003</v>
      </c>
      <c r="F191" s="2">
        <v>6904.3182239999996</v>
      </c>
      <c r="G191" s="3">
        <f t="shared" si="5"/>
        <v>0.1052359197658822</v>
      </c>
      <c r="H191" s="1" t="s">
        <v>5</v>
      </c>
    </row>
    <row r="192" spans="1:8" x14ac:dyDescent="0.3">
      <c r="A192">
        <v>36</v>
      </c>
      <c r="B192" t="str">
        <f>IF(jewelry_kmeans[[#This Row],[Age]]&lt;=25,"Young",IF(AND(jewelry_kmeans[[#This Row],[Age]]&gt;=26,jewelry_kmeans[[#This Row],[Age]]&lt;=44), "Middle",IF(AND(jewelry_kmeans[[#This Row],[Age]]&gt;=45,jewelry_kmeans[[#This Row],[Age]]&lt;=59),"Older",IF(jewelry_kmeans[[#This Row],[Age]]&gt;=60,"Senior"))))</f>
        <v>Middle</v>
      </c>
      <c r="C192" s="2">
        <v>96336</v>
      </c>
      <c r="D192" s="2" t="str">
        <f t="shared" si="4"/>
        <v>Middle</v>
      </c>
      <c r="E192" s="3">
        <v>0.288097567</v>
      </c>
      <c r="F192" s="2">
        <v>15286.769340000001</v>
      </c>
      <c r="G192" s="3">
        <f t="shared" si="5"/>
        <v>0.15868179434479324</v>
      </c>
      <c r="H192" s="1" t="s">
        <v>5</v>
      </c>
    </row>
    <row r="193" spans="1:8" x14ac:dyDescent="0.3">
      <c r="A193">
        <v>25</v>
      </c>
      <c r="B193" t="str">
        <f>IF(jewelry_kmeans[[#This Row],[Age]]&lt;=25,"Young",IF(AND(jewelry_kmeans[[#This Row],[Age]]&gt;=26,jewelry_kmeans[[#This Row],[Age]]&lt;=44), "Middle",IF(AND(jewelry_kmeans[[#This Row],[Age]]&gt;=45,jewelry_kmeans[[#This Row],[Age]]&lt;=59),"Older",IF(jewelry_kmeans[[#This Row],[Age]]&gt;=60,"Senior"))))</f>
        <v>Young</v>
      </c>
      <c r="C193" s="2">
        <v>131009</v>
      </c>
      <c r="D193" s="2" t="str">
        <f t="shared" si="4"/>
        <v>High</v>
      </c>
      <c r="E193" s="3">
        <v>0.86405690199999996</v>
      </c>
      <c r="F193" s="2">
        <v>4792.4265809999997</v>
      </c>
      <c r="G193" s="3">
        <f t="shared" si="5"/>
        <v>3.6580895823951021E-2</v>
      </c>
      <c r="H193" s="1" t="s">
        <v>5</v>
      </c>
    </row>
    <row r="194" spans="1:8" x14ac:dyDescent="0.3">
      <c r="A194">
        <v>66</v>
      </c>
      <c r="B194" t="str">
        <f>IF(jewelry_kmeans[[#This Row],[Age]]&lt;=25,"Young",IF(AND(jewelry_kmeans[[#This Row],[Age]]&gt;=26,jewelry_kmeans[[#This Row],[Age]]&lt;=44), "Middle",IF(AND(jewelry_kmeans[[#This Row],[Age]]&gt;=45,jewelry_kmeans[[#This Row],[Age]]&lt;=59),"Older",IF(jewelry_kmeans[[#This Row],[Age]]&gt;=60,"Senior"))))</f>
        <v>Senior</v>
      </c>
      <c r="C194" s="2">
        <v>71672</v>
      </c>
      <c r="D194" s="2" t="str">
        <f t="shared" ref="D194:D257" si="6">IF(C194&lt;75078,"Low",IF(AND(C194&gt;=75078,C194&lt;=107100),"Middle",IF(C194&gt;107100,"High")))</f>
        <v>Low</v>
      </c>
      <c r="E194" s="3">
        <v>0.75388921799999997</v>
      </c>
      <c r="F194" s="2">
        <v>7387.8354380000001</v>
      </c>
      <c r="G194" s="3">
        <f t="shared" ref="G194:G257" si="7">F194/C194</f>
        <v>0.10307840492800537</v>
      </c>
      <c r="H194" s="1" t="s">
        <v>5</v>
      </c>
    </row>
    <row r="195" spans="1:8" x14ac:dyDescent="0.3">
      <c r="A195">
        <v>64</v>
      </c>
      <c r="B195" t="str">
        <f>IF(jewelry_kmeans[[#This Row],[Age]]&lt;=25,"Young",IF(AND(jewelry_kmeans[[#This Row],[Age]]&gt;=26,jewelry_kmeans[[#This Row],[Age]]&lt;=44), "Middle",IF(AND(jewelry_kmeans[[#This Row],[Age]]&gt;=45,jewelry_kmeans[[#This Row],[Age]]&lt;=59),"Older",IF(jewelry_kmeans[[#This Row],[Age]]&gt;=60,"Senior"))))</f>
        <v>Senior</v>
      </c>
      <c r="C195" s="2">
        <v>78801</v>
      </c>
      <c r="D195" s="2" t="str">
        <f t="shared" si="6"/>
        <v>Middle</v>
      </c>
      <c r="E195" s="3">
        <v>0.74036748900000005</v>
      </c>
      <c r="F195" s="2">
        <v>6420.9440709999999</v>
      </c>
      <c r="G195" s="3">
        <f t="shared" si="7"/>
        <v>8.1483027766145105E-2</v>
      </c>
      <c r="H195" s="1" t="s">
        <v>5</v>
      </c>
    </row>
    <row r="196" spans="1:8" x14ac:dyDescent="0.3">
      <c r="A196">
        <v>59</v>
      </c>
      <c r="B196" t="str">
        <f>IF(jewelry_kmeans[[#This Row],[Age]]&lt;=25,"Young",IF(AND(jewelry_kmeans[[#This Row],[Age]]&gt;=26,jewelry_kmeans[[#This Row],[Age]]&lt;=44), "Middle",IF(AND(jewelry_kmeans[[#This Row],[Age]]&gt;=45,jewelry_kmeans[[#This Row],[Age]]&lt;=59),"Older",IF(jewelry_kmeans[[#This Row],[Age]]&gt;=60,"Senior"))))</f>
        <v>Older</v>
      </c>
      <c r="C196" s="2">
        <v>69460</v>
      </c>
      <c r="D196" s="2" t="str">
        <f t="shared" si="6"/>
        <v>Low</v>
      </c>
      <c r="E196" s="3">
        <v>0.75272383799999998</v>
      </c>
      <c r="F196" s="2">
        <v>6101.372147</v>
      </c>
      <c r="G196" s="3">
        <f t="shared" si="7"/>
        <v>8.7840082738266628E-2</v>
      </c>
      <c r="H196" s="1" t="s">
        <v>5</v>
      </c>
    </row>
    <row r="197" spans="1:8" x14ac:dyDescent="0.3">
      <c r="A197">
        <v>90</v>
      </c>
      <c r="B197" t="str">
        <f>IF(jewelry_kmeans[[#This Row],[Age]]&lt;=25,"Young",IF(AND(jewelry_kmeans[[#This Row],[Age]]&gt;=26,jewelry_kmeans[[#This Row],[Age]]&lt;=44), "Middle",IF(AND(jewelry_kmeans[[#This Row],[Age]]&gt;=45,jewelry_kmeans[[#This Row],[Age]]&lt;=59),"Older",IF(jewelry_kmeans[[#This Row],[Age]]&gt;=60,"Senior"))))</f>
        <v>Senior</v>
      </c>
      <c r="C197" s="2">
        <v>117668</v>
      </c>
      <c r="D197" s="2" t="str">
        <f t="shared" si="6"/>
        <v>High</v>
      </c>
      <c r="E197" s="3">
        <v>8.2722743000000001E-2</v>
      </c>
      <c r="F197" s="2">
        <v>12554.69274</v>
      </c>
      <c r="G197" s="3">
        <f t="shared" si="7"/>
        <v>0.10669589642043717</v>
      </c>
      <c r="H197" s="1" t="s">
        <v>5</v>
      </c>
    </row>
    <row r="198" spans="1:8" x14ac:dyDescent="0.3">
      <c r="A198">
        <v>68</v>
      </c>
      <c r="B198" t="str">
        <f>IF(jewelry_kmeans[[#This Row],[Age]]&lt;=25,"Young",IF(AND(jewelry_kmeans[[#This Row],[Age]]&gt;=26,jewelry_kmeans[[#This Row],[Age]]&lt;=44), "Middle",IF(AND(jewelry_kmeans[[#This Row],[Age]]&gt;=45,jewelry_kmeans[[#This Row],[Age]]&lt;=59),"Older",IF(jewelry_kmeans[[#This Row],[Age]]&gt;=60,"Senior"))))</f>
        <v>Senior</v>
      </c>
      <c r="C198" s="2">
        <v>77648</v>
      </c>
      <c r="D198" s="2" t="str">
        <f t="shared" si="6"/>
        <v>Middle</v>
      </c>
      <c r="E198" s="3">
        <v>0.79654469400000005</v>
      </c>
      <c r="F198" s="2">
        <v>6190.8640830000004</v>
      </c>
      <c r="G198" s="3">
        <f t="shared" si="7"/>
        <v>7.9729858888831662E-2</v>
      </c>
      <c r="H198" s="1" t="s">
        <v>5</v>
      </c>
    </row>
    <row r="199" spans="1:8" x14ac:dyDescent="0.3">
      <c r="A199">
        <v>35</v>
      </c>
      <c r="B199" t="str">
        <f>IF(jewelry_kmeans[[#This Row],[Age]]&lt;=25,"Young",IF(AND(jewelry_kmeans[[#This Row],[Age]]&gt;=26,jewelry_kmeans[[#This Row],[Age]]&lt;=44), "Middle",IF(AND(jewelry_kmeans[[#This Row],[Age]]&gt;=45,jewelry_kmeans[[#This Row],[Age]]&lt;=59),"Older",IF(jewelry_kmeans[[#This Row],[Age]]&gt;=60,"Senior"))))</f>
        <v>Middle</v>
      </c>
      <c r="C199" s="2">
        <v>106588</v>
      </c>
      <c r="D199" s="2" t="str">
        <f t="shared" si="6"/>
        <v>Middle</v>
      </c>
      <c r="E199" s="3">
        <v>0.34221420499999999</v>
      </c>
      <c r="F199" s="2">
        <v>15648.65667</v>
      </c>
      <c r="G199" s="3">
        <f t="shared" si="7"/>
        <v>0.14681443192479454</v>
      </c>
      <c r="H199" s="1" t="s">
        <v>5</v>
      </c>
    </row>
    <row r="200" spans="1:8" x14ac:dyDescent="0.3">
      <c r="A200">
        <v>84</v>
      </c>
      <c r="B200" t="str">
        <f>IF(jewelry_kmeans[[#This Row],[Age]]&lt;=25,"Young",IF(AND(jewelry_kmeans[[#This Row],[Age]]&gt;=26,jewelry_kmeans[[#This Row],[Age]]&lt;=44), "Middle",IF(AND(jewelry_kmeans[[#This Row],[Age]]&gt;=45,jewelry_kmeans[[#This Row],[Age]]&lt;=59),"Older",IF(jewelry_kmeans[[#This Row],[Age]]&gt;=60,"Senior"))))</f>
        <v>Senior</v>
      </c>
      <c r="C200" s="2">
        <v>27544</v>
      </c>
      <c r="D200" s="2" t="str">
        <f t="shared" si="6"/>
        <v>Low</v>
      </c>
      <c r="E200" s="3">
        <v>0.23093376600000001</v>
      </c>
      <c r="F200" s="2">
        <v>18207.361700000001</v>
      </c>
      <c r="G200" s="3">
        <f t="shared" si="7"/>
        <v>0.66102823482428119</v>
      </c>
      <c r="H200" s="1" t="s">
        <v>5</v>
      </c>
    </row>
    <row r="201" spans="1:8" x14ac:dyDescent="0.3">
      <c r="A201">
        <v>24</v>
      </c>
      <c r="B201" t="str">
        <f>IF(jewelry_kmeans[[#This Row],[Age]]&lt;=25,"Young",IF(AND(jewelry_kmeans[[#This Row],[Age]]&gt;=26,jewelry_kmeans[[#This Row],[Age]]&lt;=44), "Middle",IF(AND(jewelry_kmeans[[#This Row],[Age]]&gt;=45,jewelry_kmeans[[#This Row],[Age]]&lt;=59),"Older",IF(jewelry_kmeans[[#This Row],[Age]]&gt;=60,"Senior"))))</f>
        <v>Young</v>
      </c>
      <c r="C201" s="2">
        <v>134389</v>
      </c>
      <c r="D201" s="2" t="str">
        <f t="shared" si="6"/>
        <v>High</v>
      </c>
      <c r="E201" s="3">
        <v>0.938852138</v>
      </c>
      <c r="F201" s="2">
        <v>4573.6063459999996</v>
      </c>
      <c r="G201" s="3">
        <f t="shared" si="7"/>
        <v>3.4032594527825935E-2</v>
      </c>
      <c r="H201" s="1" t="s">
        <v>5</v>
      </c>
    </row>
    <row r="202" spans="1:8" x14ac:dyDescent="0.3">
      <c r="A202">
        <v>29</v>
      </c>
      <c r="B202" t="str">
        <f>IF(jewelry_kmeans[[#This Row],[Age]]&lt;=25,"Young",IF(AND(jewelry_kmeans[[#This Row],[Age]]&gt;=26,jewelry_kmeans[[#This Row],[Age]]&lt;=44), "Middle",IF(AND(jewelry_kmeans[[#This Row],[Age]]&gt;=45,jewelry_kmeans[[#This Row],[Age]]&lt;=59),"Older",IF(jewelry_kmeans[[#This Row],[Age]]&gt;=60,"Senior"))))</f>
        <v>Middle</v>
      </c>
      <c r="C202" s="2">
        <v>142000</v>
      </c>
      <c r="D202" s="2" t="str">
        <f t="shared" si="6"/>
        <v>High</v>
      </c>
      <c r="E202" s="3">
        <v>0.94008730799999995</v>
      </c>
      <c r="F202" s="2">
        <v>5349.8211819999997</v>
      </c>
      <c r="G202" s="3">
        <f t="shared" si="7"/>
        <v>3.7674797056338027E-2</v>
      </c>
      <c r="H202" s="1" t="s">
        <v>5</v>
      </c>
    </row>
    <row r="203" spans="1:8" x14ac:dyDescent="0.3">
      <c r="A203">
        <v>28</v>
      </c>
      <c r="B203" t="str">
        <f>IF(jewelry_kmeans[[#This Row],[Age]]&lt;=25,"Young",IF(AND(jewelry_kmeans[[#This Row],[Age]]&gt;=26,jewelry_kmeans[[#This Row],[Age]]&lt;=44), "Middle",IF(AND(jewelry_kmeans[[#This Row],[Age]]&gt;=45,jewelry_kmeans[[#This Row],[Age]]&lt;=59),"Older",IF(jewelry_kmeans[[#This Row],[Age]]&gt;=60,"Senior"))))</f>
        <v>Middle</v>
      </c>
      <c r="C203" s="2">
        <v>129019</v>
      </c>
      <c r="D203" s="2" t="str">
        <f t="shared" si="6"/>
        <v>High</v>
      </c>
      <c r="E203" s="3">
        <v>0.93083195900000004</v>
      </c>
      <c r="F203" s="2">
        <v>3016.820643</v>
      </c>
      <c r="G203" s="3">
        <f t="shared" si="7"/>
        <v>2.3382762562103258E-2</v>
      </c>
      <c r="H203" s="1" t="s">
        <v>5</v>
      </c>
    </row>
    <row r="204" spans="1:8" x14ac:dyDescent="0.3">
      <c r="A204">
        <v>81</v>
      </c>
      <c r="B204" t="str">
        <f>IF(jewelry_kmeans[[#This Row],[Age]]&lt;=25,"Young",IF(AND(jewelry_kmeans[[#This Row],[Age]]&gt;=26,jewelry_kmeans[[#This Row],[Age]]&lt;=44), "Middle",IF(AND(jewelry_kmeans[[#This Row],[Age]]&gt;=45,jewelry_kmeans[[#This Row],[Age]]&lt;=59),"Older",IF(jewelry_kmeans[[#This Row],[Age]]&gt;=60,"Senior"))))</f>
        <v>Senior</v>
      </c>
      <c r="C204" s="2">
        <v>34425</v>
      </c>
      <c r="D204" s="2" t="str">
        <f t="shared" si="6"/>
        <v>Low</v>
      </c>
      <c r="E204" s="3">
        <v>0.272609779</v>
      </c>
      <c r="F204" s="2">
        <v>16262.62379</v>
      </c>
      <c r="G204" s="3">
        <f t="shared" si="7"/>
        <v>0.47240737225853302</v>
      </c>
      <c r="H204" s="1" t="s">
        <v>5</v>
      </c>
    </row>
    <row r="205" spans="1:8" x14ac:dyDescent="0.3">
      <c r="A205">
        <v>57</v>
      </c>
      <c r="B205" t="str">
        <f>IF(jewelry_kmeans[[#This Row],[Age]]&lt;=25,"Young",IF(AND(jewelry_kmeans[[#This Row],[Age]]&gt;=26,jewelry_kmeans[[#This Row],[Age]]&lt;=44), "Middle",IF(AND(jewelry_kmeans[[#This Row],[Age]]&gt;=45,jewelry_kmeans[[#This Row],[Age]]&lt;=59),"Older",IF(jewelry_kmeans[[#This Row],[Age]]&gt;=60,"Senior"))))</f>
        <v>Older</v>
      </c>
      <c r="C205" s="2">
        <v>74014</v>
      </c>
      <c r="D205" s="2" t="str">
        <f t="shared" si="6"/>
        <v>Low</v>
      </c>
      <c r="E205" s="3">
        <v>0.78737808099999995</v>
      </c>
      <c r="F205" s="2">
        <v>5783.8469279999999</v>
      </c>
      <c r="G205" s="3">
        <f t="shared" si="7"/>
        <v>7.8145309373902239E-2</v>
      </c>
      <c r="H205" s="1" t="s">
        <v>5</v>
      </c>
    </row>
    <row r="206" spans="1:8" x14ac:dyDescent="0.3">
      <c r="A206">
        <v>37</v>
      </c>
      <c r="B206" t="str">
        <f>IF(jewelry_kmeans[[#This Row],[Age]]&lt;=25,"Young",IF(AND(jewelry_kmeans[[#This Row],[Age]]&gt;=26,jewelry_kmeans[[#This Row],[Age]]&lt;=44), "Middle",IF(AND(jewelry_kmeans[[#This Row],[Age]]&gt;=45,jewelry_kmeans[[#This Row],[Age]]&lt;=59),"Older",IF(jewelry_kmeans[[#This Row],[Age]]&gt;=60,"Senior"))))</f>
        <v>Middle</v>
      </c>
      <c r="C206" s="2">
        <v>107958</v>
      </c>
      <c r="D206" s="2" t="str">
        <f t="shared" si="6"/>
        <v>High</v>
      </c>
      <c r="E206" s="3">
        <v>0.34666907699999999</v>
      </c>
      <c r="F206" s="2">
        <v>13641.009539999999</v>
      </c>
      <c r="G206" s="3">
        <f t="shared" si="7"/>
        <v>0.12635478185961208</v>
      </c>
      <c r="H206" s="1" t="s">
        <v>5</v>
      </c>
    </row>
    <row r="207" spans="1:8" x14ac:dyDescent="0.3">
      <c r="A207">
        <v>82</v>
      </c>
      <c r="B207" t="str">
        <f>IF(jewelry_kmeans[[#This Row],[Age]]&lt;=25,"Young",IF(AND(jewelry_kmeans[[#This Row],[Age]]&gt;=26,jewelry_kmeans[[#This Row],[Age]]&lt;=44), "Middle",IF(AND(jewelry_kmeans[[#This Row],[Age]]&gt;=45,jewelry_kmeans[[#This Row],[Age]]&lt;=59),"Older",IF(jewelry_kmeans[[#This Row],[Age]]&gt;=60,"Senior"))))</f>
        <v>Senior</v>
      </c>
      <c r="C207" s="2">
        <v>24221</v>
      </c>
      <c r="D207" s="2" t="str">
        <f t="shared" si="6"/>
        <v>Low</v>
      </c>
      <c r="E207" s="3">
        <v>0.47354966100000001</v>
      </c>
      <c r="F207" s="2">
        <v>16251.75945</v>
      </c>
      <c r="G207" s="3">
        <f t="shared" si="7"/>
        <v>0.67097805416787082</v>
      </c>
      <c r="H207" s="1" t="s">
        <v>5</v>
      </c>
    </row>
    <row r="208" spans="1:8" x14ac:dyDescent="0.3">
      <c r="A208">
        <v>36</v>
      </c>
      <c r="B208" t="str">
        <f>IF(jewelry_kmeans[[#This Row],[Age]]&lt;=25,"Young",IF(AND(jewelry_kmeans[[#This Row],[Age]]&gt;=26,jewelry_kmeans[[#This Row],[Age]]&lt;=44), "Middle",IF(AND(jewelry_kmeans[[#This Row],[Age]]&gt;=45,jewelry_kmeans[[#This Row],[Age]]&lt;=59),"Older",IF(jewelry_kmeans[[#This Row],[Age]]&gt;=60,"Senior"))))</f>
        <v>Middle</v>
      </c>
      <c r="C208" s="2">
        <v>100158</v>
      </c>
      <c r="D208" s="2" t="str">
        <f t="shared" si="6"/>
        <v>Middle</v>
      </c>
      <c r="E208" s="3">
        <v>0.31606041400000001</v>
      </c>
      <c r="F208" s="2">
        <v>13832.379370000001</v>
      </c>
      <c r="G208" s="3">
        <f t="shared" si="7"/>
        <v>0.13810558687274108</v>
      </c>
      <c r="H208" s="1" t="s">
        <v>5</v>
      </c>
    </row>
    <row r="209" spans="1:8" x14ac:dyDescent="0.3">
      <c r="A209">
        <v>61</v>
      </c>
      <c r="B209" t="str">
        <f>IF(jewelry_kmeans[[#This Row],[Age]]&lt;=25,"Young",IF(AND(jewelry_kmeans[[#This Row],[Age]]&gt;=26,jewelry_kmeans[[#This Row],[Age]]&lt;=44), "Middle",IF(AND(jewelry_kmeans[[#This Row],[Age]]&gt;=45,jewelry_kmeans[[#This Row],[Age]]&lt;=59),"Older",IF(jewelry_kmeans[[#This Row],[Age]]&gt;=60,"Senior"))))</f>
        <v>Senior</v>
      </c>
      <c r="C209" s="2">
        <v>71171</v>
      </c>
      <c r="D209" s="2" t="str">
        <f t="shared" si="6"/>
        <v>Low</v>
      </c>
      <c r="E209" s="3">
        <v>0.72108049299999999</v>
      </c>
      <c r="F209" s="2">
        <v>6457.7906409999996</v>
      </c>
      <c r="G209" s="3">
        <f t="shared" si="7"/>
        <v>9.0736263941774031E-2</v>
      </c>
      <c r="H209" s="1" t="s">
        <v>5</v>
      </c>
    </row>
    <row r="210" spans="1:8" x14ac:dyDescent="0.3">
      <c r="A210">
        <v>64</v>
      </c>
      <c r="B210" t="str">
        <f>IF(jewelry_kmeans[[#This Row],[Age]]&lt;=25,"Young",IF(AND(jewelry_kmeans[[#This Row],[Age]]&gt;=26,jewelry_kmeans[[#This Row],[Age]]&lt;=44), "Middle",IF(AND(jewelry_kmeans[[#This Row],[Age]]&gt;=45,jewelry_kmeans[[#This Row],[Age]]&lt;=59),"Older",IF(jewelry_kmeans[[#This Row],[Age]]&gt;=60,"Senior"))))</f>
        <v>Senior</v>
      </c>
      <c r="C210" s="2">
        <v>76410</v>
      </c>
      <c r="D210" s="2" t="str">
        <f t="shared" si="6"/>
        <v>Middle</v>
      </c>
      <c r="E210" s="3">
        <v>0.77560418499999995</v>
      </c>
      <c r="F210" s="2">
        <v>6135.3081970000003</v>
      </c>
      <c r="G210" s="3">
        <f t="shared" si="7"/>
        <v>8.0294571351917296E-2</v>
      </c>
      <c r="H210" s="1" t="s">
        <v>5</v>
      </c>
    </row>
    <row r="211" spans="1:8" x14ac:dyDescent="0.3">
      <c r="A211">
        <v>83</v>
      </c>
      <c r="B211" t="str">
        <f>IF(jewelry_kmeans[[#This Row],[Age]]&lt;=25,"Young",IF(AND(jewelry_kmeans[[#This Row],[Age]]&gt;=26,jewelry_kmeans[[#This Row],[Age]]&lt;=44), "Middle",IF(AND(jewelry_kmeans[[#This Row],[Age]]&gt;=45,jewelry_kmeans[[#This Row],[Age]]&lt;=59),"Older",IF(jewelry_kmeans[[#This Row],[Age]]&gt;=60,"Senior"))))</f>
        <v>Senior</v>
      </c>
      <c r="C211" s="2">
        <v>117943</v>
      </c>
      <c r="D211" s="2" t="str">
        <f t="shared" si="6"/>
        <v>High</v>
      </c>
      <c r="E211" s="3">
        <v>7.7213240000000002E-2</v>
      </c>
      <c r="F211" s="2">
        <v>15391.95219</v>
      </c>
      <c r="G211" s="3">
        <f t="shared" si="7"/>
        <v>0.13050331253232494</v>
      </c>
      <c r="H211" s="1" t="s">
        <v>5</v>
      </c>
    </row>
    <row r="212" spans="1:8" x14ac:dyDescent="0.3">
      <c r="A212">
        <v>63</v>
      </c>
      <c r="B212" t="str">
        <f>IF(jewelry_kmeans[[#This Row],[Age]]&lt;=25,"Young",IF(AND(jewelry_kmeans[[#This Row],[Age]]&gt;=26,jewelry_kmeans[[#This Row],[Age]]&lt;=44), "Middle",IF(AND(jewelry_kmeans[[#This Row],[Age]]&gt;=45,jewelry_kmeans[[#This Row],[Age]]&lt;=59),"Older",IF(jewelry_kmeans[[#This Row],[Age]]&gt;=60,"Senior"))))</f>
        <v>Senior</v>
      </c>
      <c r="C212" s="2">
        <v>56875</v>
      </c>
      <c r="D212" s="2" t="str">
        <f t="shared" si="6"/>
        <v>Low</v>
      </c>
      <c r="E212" s="3">
        <v>0.76228058200000004</v>
      </c>
      <c r="F212" s="2">
        <v>7837.23362</v>
      </c>
      <c r="G212" s="3">
        <f t="shared" si="7"/>
        <v>0.1377975141978022</v>
      </c>
      <c r="H212" s="1" t="s">
        <v>5</v>
      </c>
    </row>
    <row r="213" spans="1:8" x14ac:dyDescent="0.3">
      <c r="A213">
        <v>55</v>
      </c>
      <c r="B213" t="str">
        <f>IF(jewelry_kmeans[[#This Row],[Age]]&lt;=25,"Young",IF(AND(jewelry_kmeans[[#This Row],[Age]]&gt;=26,jewelry_kmeans[[#This Row],[Age]]&lt;=44), "Middle",IF(AND(jewelry_kmeans[[#This Row],[Age]]&gt;=45,jewelry_kmeans[[#This Row],[Age]]&lt;=59),"Older",IF(jewelry_kmeans[[#This Row],[Age]]&gt;=60,"Senior"))))</f>
        <v>Older</v>
      </c>
      <c r="C213" s="2">
        <v>73895</v>
      </c>
      <c r="D213" s="2" t="str">
        <f t="shared" si="6"/>
        <v>Low</v>
      </c>
      <c r="E213" s="3">
        <v>0.74712546099999999</v>
      </c>
      <c r="F213" s="2">
        <v>5563.9069490000002</v>
      </c>
      <c r="G213" s="3">
        <f t="shared" si="7"/>
        <v>7.5294768915352861E-2</v>
      </c>
      <c r="H213" s="1" t="s">
        <v>5</v>
      </c>
    </row>
    <row r="214" spans="1:8" x14ac:dyDescent="0.3">
      <c r="A214">
        <v>86</v>
      </c>
      <c r="B214" t="str">
        <f>IF(jewelry_kmeans[[#This Row],[Age]]&lt;=25,"Young",IF(AND(jewelry_kmeans[[#This Row],[Age]]&gt;=26,jewelry_kmeans[[#This Row],[Age]]&lt;=44), "Middle",IF(AND(jewelry_kmeans[[#This Row],[Age]]&gt;=45,jewelry_kmeans[[#This Row],[Age]]&lt;=59),"Older",IF(jewelry_kmeans[[#This Row],[Age]]&gt;=60,"Senior"))))</f>
        <v>Senior</v>
      </c>
      <c r="C214" s="2">
        <v>35998</v>
      </c>
      <c r="D214" s="2" t="str">
        <f t="shared" si="6"/>
        <v>Low</v>
      </c>
      <c r="E214" s="3">
        <v>0.32163564700000002</v>
      </c>
      <c r="F214" s="2">
        <v>20000</v>
      </c>
      <c r="G214" s="3">
        <f t="shared" si="7"/>
        <v>0.5555864214678593</v>
      </c>
      <c r="H214" s="1" t="s">
        <v>5</v>
      </c>
    </row>
    <row r="215" spans="1:8" x14ac:dyDescent="0.3">
      <c r="A215">
        <v>57</v>
      </c>
      <c r="B215" t="str">
        <f>IF(jewelry_kmeans[[#This Row],[Age]]&lt;=25,"Young",IF(AND(jewelry_kmeans[[#This Row],[Age]]&gt;=26,jewelry_kmeans[[#This Row],[Age]]&lt;=44), "Middle",IF(AND(jewelry_kmeans[[#This Row],[Age]]&gt;=45,jewelry_kmeans[[#This Row],[Age]]&lt;=59),"Older",IF(jewelry_kmeans[[#This Row],[Age]]&gt;=60,"Senior"))))</f>
        <v>Older</v>
      </c>
      <c r="C215" s="2">
        <v>76573</v>
      </c>
      <c r="D215" s="2" t="str">
        <f t="shared" si="6"/>
        <v>Middle</v>
      </c>
      <c r="E215" s="3">
        <v>0.84059907</v>
      </c>
      <c r="F215" s="2">
        <v>6225.3760819999998</v>
      </c>
      <c r="G215" s="3">
        <f t="shared" si="7"/>
        <v>8.1299884841915554E-2</v>
      </c>
      <c r="H215" s="1" t="s">
        <v>5</v>
      </c>
    </row>
    <row r="216" spans="1:8" x14ac:dyDescent="0.3">
      <c r="A216">
        <v>37</v>
      </c>
      <c r="B216" t="str">
        <f>IF(jewelry_kmeans[[#This Row],[Age]]&lt;=25,"Young",IF(AND(jewelry_kmeans[[#This Row],[Age]]&gt;=26,jewelry_kmeans[[#This Row],[Age]]&lt;=44), "Middle",IF(AND(jewelry_kmeans[[#This Row],[Age]]&gt;=45,jewelry_kmeans[[#This Row],[Age]]&lt;=59),"Older",IF(jewelry_kmeans[[#This Row],[Age]]&gt;=60,"Senior"))))</f>
        <v>Middle</v>
      </c>
      <c r="C216" s="2">
        <v>108635</v>
      </c>
      <c r="D216" s="2" t="str">
        <f t="shared" si="6"/>
        <v>High</v>
      </c>
      <c r="E216" s="3">
        <v>0.28649570299999999</v>
      </c>
      <c r="F216" s="2">
        <v>14558.054539999999</v>
      </c>
      <c r="G216" s="3">
        <f t="shared" si="7"/>
        <v>0.13400887872232706</v>
      </c>
      <c r="H216" s="1" t="s">
        <v>5</v>
      </c>
    </row>
    <row r="217" spans="1:8" x14ac:dyDescent="0.3">
      <c r="A217">
        <v>26</v>
      </c>
      <c r="B217" t="str">
        <f>IF(jewelry_kmeans[[#This Row],[Age]]&lt;=25,"Young",IF(AND(jewelry_kmeans[[#This Row],[Age]]&gt;=26,jewelry_kmeans[[#This Row],[Age]]&lt;=44), "Middle",IF(AND(jewelry_kmeans[[#This Row],[Age]]&gt;=45,jewelry_kmeans[[#This Row],[Age]]&lt;=59),"Older",IF(jewelry_kmeans[[#This Row],[Age]]&gt;=60,"Senior"))))</f>
        <v>Middle</v>
      </c>
      <c r="C217" s="2">
        <v>131827</v>
      </c>
      <c r="D217" s="2" t="str">
        <f t="shared" si="6"/>
        <v>High</v>
      </c>
      <c r="E217" s="3">
        <v>0.88071949100000002</v>
      </c>
      <c r="F217" s="2">
        <v>4352.6993050000001</v>
      </c>
      <c r="G217" s="3">
        <f t="shared" si="7"/>
        <v>3.3018268677888443E-2</v>
      </c>
      <c r="H217" s="1" t="s">
        <v>5</v>
      </c>
    </row>
    <row r="218" spans="1:8" x14ac:dyDescent="0.3">
      <c r="A218">
        <v>57</v>
      </c>
      <c r="B218" t="str">
        <f>IF(jewelry_kmeans[[#This Row],[Age]]&lt;=25,"Young",IF(AND(jewelry_kmeans[[#This Row],[Age]]&gt;=26,jewelry_kmeans[[#This Row],[Age]]&lt;=44), "Middle",IF(AND(jewelry_kmeans[[#This Row],[Age]]&gt;=45,jewelry_kmeans[[#This Row],[Age]]&lt;=59),"Older",IF(jewelry_kmeans[[#This Row],[Age]]&gt;=60,"Senior"))))</f>
        <v>Older</v>
      </c>
      <c r="C218" s="2">
        <v>69655</v>
      </c>
      <c r="D218" s="2" t="str">
        <f t="shared" si="6"/>
        <v>Low</v>
      </c>
      <c r="E218" s="3">
        <v>0.67489067800000002</v>
      </c>
      <c r="F218" s="2">
        <v>5889.8311670000003</v>
      </c>
      <c r="G218" s="3">
        <f t="shared" si="7"/>
        <v>8.4557191400473769E-2</v>
      </c>
      <c r="H218" s="1" t="s">
        <v>5</v>
      </c>
    </row>
    <row r="219" spans="1:8" x14ac:dyDescent="0.3">
      <c r="A219">
        <v>37</v>
      </c>
      <c r="B219" t="str">
        <f>IF(jewelry_kmeans[[#This Row],[Age]]&lt;=25,"Young",IF(AND(jewelry_kmeans[[#This Row],[Age]]&gt;=26,jewelry_kmeans[[#This Row],[Age]]&lt;=44), "Middle",IF(AND(jewelry_kmeans[[#This Row],[Age]]&gt;=45,jewelry_kmeans[[#This Row],[Age]]&lt;=59),"Older",IF(jewelry_kmeans[[#This Row],[Age]]&gt;=60,"Senior"))))</f>
        <v>Middle</v>
      </c>
      <c r="C219" s="2">
        <v>106664</v>
      </c>
      <c r="D219" s="2" t="str">
        <f t="shared" si="6"/>
        <v>Middle</v>
      </c>
      <c r="E219" s="3">
        <v>0.27758675399999999</v>
      </c>
      <c r="F219" s="2">
        <v>14479.37412</v>
      </c>
      <c r="G219" s="3">
        <f t="shared" si="7"/>
        <v>0.13574752606315157</v>
      </c>
      <c r="H219" s="1" t="s">
        <v>5</v>
      </c>
    </row>
    <row r="220" spans="1:8" x14ac:dyDescent="0.3">
      <c r="A220">
        <v>61</v>
      </c>
      <c r="B220" t="str">
        <f>IF(jewelry_kmeans[[#This Row],[Age]]&lt;=25,"Young",IF(AND(jewelry_kmeans[[#This Row],[Age]]&gt;=26,jewelry_kmeans[[#This Row],[Age]]&lt;=44), "Middle",IF(AND(jewelry_kmeans[[#This Row],[Age]]&gt;=45,jewelry_kmeans[[#This Row],[Age]]&lt;=59),"Older",IF(jewelry_kmeans[[#This Row],[Age]]&gt;=60,"Senior"))))</f>
        <v>Senior</v>
      </c>
      <c r="C220" s="2">
        <v>73495</v>
      </c>
      <c r="D220" s="2" t="str">
        <f t="shared" si="6"/>
        <v>Low</v>
      </c>
      <c r="E220" s="3">
        <v>0.77275630500000003</v>
      </c>
      <c r="F220" s="2">
        <v>9288.1897860000008</v>
      </c>
      <c r="G220" s="3">
        <f t="shared" si="7"/>
        <v>0.12637852623988027</v>
      </c>
      <c r="H220" s="1" t="s">
        <v>5</v>
      </c>
    </row>
    <row r="221" spans="1:8" x14ac:dyDescent="0.3">
      <c r="A221">
        <v>84</v>
      </c>
      <c r="B221" t="str">
        <f>IF(jewelry_kmeans[[#This Row],[Age]]&lt;=25,"Young",IF(AND(jewelry_kmeans[[#This Row],[Age]]&gt;=26,jewelry_kmeans[[#This Row],[Age]]&lt;=44), "Middle",IF(AND(jewelry_kmeans[[#This Row],[Age]]&gt;=45,jewelry_kmeans[[#This Row],[Age]]&lt;=59),"Older",IF(jewelry_kmeans[[#This Row],[Age]]&gt;=60,"Senior"))))</f>
        <v>Senior</v>
      </c>
      <c r="C221" s="2">
        <v>22286</v>
      </c>
      <c r="D221" s="2" t="str">
        <f t="shared" si="6"/>
        <v>Low</v>
      </c>
      <c r="E221" s="3">
        <v>0.39550624600000001</v>
      </c>
      <c r="F221" s="2">
        <v>17886.537369999998</v>
      </c>
      <c r="G221" s="3">
        <f t="shared" si="7"/>
        <v>0.80259074620838189</v>
      </c>
      <c r="H221" s="1" t="s">
        <v>5</v>
      </c>
    </row>
    <row r="222" spans="1:8" x14ac:dyDescent="0.3">
      <c r="A222">
        <v>43</v>
      </c>
      <c r="B222" t="str">
        <f>IF(jewelry_kmeans[[#This Row],[Age]]&lt;=25,"Young",IF(AND(jewelry_kmeans[[#This Row],[Age]]&gt;=26,jewelry_kmeans[[#This Row],[Age]]&lt;=44), "Middle",IF(AND(jewelry_kmeans[[#This Row],[Age]]&gt;=45,jewelry_kmeans[[#This Row],[Age]]&lt;=59),"Older",IF(jewelry_kmeans[[#This Row],[Age]]&gt;=60,"Senior"))))</f>
        <v>Middle</v>
      </c>
      <c r="C222" s="2">
        <v>101641</v>
      </c>
      <c r="D222" s="2" t="str">
        <f t="shared" si="6"/>
        <v>Middle</v>
      </c>
      <c r="E222" s="3">
        <v>0.38198380399999998</v>
      </c>
      <c r="F222" s="2">
        <v>14424.098</v>
      </c>
      <c r="G222" s="3">
        <f t="shared" si="7"/>
        <v>0.14191220078511624</v>
      </c>
      <c r="H222" s="1" t="s">
        <v>5</v>
      </c>
    </row>
    <row r="223" spans="1:8" x14ac:dyDescent="0.3">
      <c r="A223">
        <v>59</v>
      </c>
      <c r="B223" t="str">
        <f>IF(jewelry_kmeans[[#This Row],[Age]]&lt;=25,"Young",IF(AND(jewelry_kmeans[[#This Row],[Age]]&gt;=26,jewelry_kmeans[[#This Row],[Age]]&lt;=44), "Middle",IF(AND(jewelry_kmeans[[#This Row],[Age]]&gt;=45,jewelry_kmeans[[#This Row],[Age]]&lt;=59),"Older",IF(jewelry_kmeans[[#This Row],[Age]]&gt;=60,"Senior"))))</f>
        <v>Older</v>
      </c>
      <c r="C223" s="2">
        <v>75495</v>
      </c>
      <c r="D223" s="2" t="str">
        <f t="shared" si="6"/>
        <v>Middle</v>
      </c>
      <c r="E223" s="3">
        <v>0.79450290499999998</v>
      </c>
      <c r="F223" s="2">
        <v>6702.9519259999997</v>
      </c>
      <c r="G223" s="3">
        <f t="shared" si="7"/>
        <v>8.8786700125836143E-2</v>
      </c>
      <c r="H223" s="1" t="s">
        <v>5</v>
      </c>
    </row>
    <row r="224" spans="1:8" x14ac:dyDescent="0.3">
      <c r="A224">
        <v>90</v>
      </c>
      <c r="B224" t="str">
        <f>IF(jewelry_kmeans[[#This Row],[Age]]&lt;=25,"Young",IF(AND(jewelry_kmeans[[#This Row],[Age]]&gt;=26,jewelry_kmeans[[#This Row],[Age]]&lt;=44), "Middle",IF(AND(jewelry_kmeans[[#This Row],[Age]]&gt;=45,jewelry_kmeans[[#This Row],[Age]]&lt;=59),"Older",IF(jewelry_kmeans[[#This Row],[Age]]&gt;=60,"Senior"))))</f>
        <v>Senior</v>
      </c>
      <c r="C224" s="2">
        <v>25733</v>
      </c>
      <c r="D224" s="2" t="str">
        <f t="shared" si="6"/>
        <v>Low</v>
      </c>
      <c r="E224" s="3">
        <v>0.33856296800000002</v>
      </c>
      <c r="F224" s="2">
        <v>17631.568879999999</v>
      </c>
      <c r="G224" s="3">
        <f t="shared" si="7"/>
        <v>0.6851734690863871</v>
      </c>
      <c r="H224" s="1" t="s">
        <v>5</v>
      </c>
    </row>
    <row r="225" spans="1:8" x14ac:dyDescent="0.3">
      <c r="A225">
        <v>59</v>
      </c>
      <c r="B225" t="str">
        <f>IF(jewelry_kmeans[[#This Row],[Age]]&lt;=25,"Young",IF(AND(jewelry_kmeans[[#This Row],[Age]]&gt;=26,jewelry_kmeans[[#This Row],[Age]]&lt;=44), "Middle",IF(AND(jewelry_kmeans[[#This Row],[Age]]&gt;=45,jewelry_kmeans[[#This Row],[Age]]&lt;=59),"Older",IF(jewelry_kmeans[[#This Row],[Age]]&gt;=60,"Senior"))))</f>
        <v>Older</v>
      </c>
      <c r="C225" s="2">
        <v>56321</v>
      </c>
      <c r="D225" s="2" t="str">
        <f t="shared" si="6"/>
        <v>Low</v>
      </c>
      <c r="E225" s="3">
        <v>0.80656592500000002</v>
      </c>
      <c r="F225" s="2">
        <v>6129.2889859999996</v>
      </c>
      <c r="G225" s="3">
        <f t="shared" si="7"/>
        <v>0.1088277726957973</v>
      </c>
      <c r="H225" s="1" t="s">
        <v>5</v>
      </c>
    </row>
    <row r="226" spans="1:8" x14ac:dyDescent="0.3">
      <c r="A226">
        <v>59</v>
      </c>
      <c r="B226" t="str">
        <f>IF(jewelry_kmeans[[#This Row],[Age]]&lt;=25,"Young",IF(AND(jewelry_kmeans[[#This Row],[Age]]&gt;=26,jewelry_kmeans[[#This Row],[Age]]&lt;=44), "Middle",IF(AND(jewelry_kmeans[[#This Row],[Age]]&gt;=45,jewelry_kmeans[[#This Row],[Age]]&lt;=59),"Older",IF(jewelry_kmeans[[#This Row],[Age]]&gt;=60,"Senior"))))</f>
        <v>Older</v>
      </c>
      <c r="C226" s="2">
        <v>67401</v>
      </c>
      <c r="D226" s="2" t="str">
        <f t="shared" si="6"/>
        <v>Low</v>
      </c>
      <c r="E226" s="3">
        <v>0.71143396999999997</v>
      </c>
      <c r="F226" s="2">
        <v>6529.5863099999997</v>
      </c>
      <c r="G226" s="3">
        <f t="shared" si="7"/>
        <v>9.6876697823474425E-2</v>
      </c>
      <c r="H226" s="1" t="s">
        <v>5</v>
      </c>
    </row>
    <row r="227" spans="1:8" x14ac:dyDescent="0.3">
      <c r="A227">
        <v>37</v>
      </c>
      <c r="B227" t="str">
        <f>IF(jewelry_kmeans[[#This Row],[Age]]&lt;=25,"Young",IF(AND(jewelry_kmeans[[#This Row],[Age]]&gt;=26,jewelry_kmeans[[#This Row],[Age]]&lt;=44), "Middle",IF(AND(jewelry_kmeans[[#This Row],[Age]]&gt;=45,jewelry_kmeans[[#This Row],[Age]]&lt;=59),"Older",IF(jewelry_kmeans[[#This Row],[Age]]&gt;=60,"Senior"))))</f>
        <v>Middle</v>
      </c>
      <c r="C227" s="2">
        <v>97831</v>
      </c>
      <c r="D227" s="2" t="str">
        <f t="shared" si="6"/>
        <v>Middle</v>
      </c>
      <c r="E227" s="3">
        <v>0.37446582699999997</v>
      </c>
      <c r="F227" s="2">
        <v>14935.14481</v>
      </c>
      <c r="G227" s="3">
        <f t="shared" si="7"/>
        <v>0.15266270210873853</v>
      </c>
      <c r="H227" s="1" t="s">
        <v>5</v>
      </c>
    </row>
    <row r="228" spans="1:8" x14ac:dyDescent="0.3">
      <c r="A228">
        <v>33</v>
      </c>
      <c r="B228" t="str">
        <f>IF(jewelry_kmeans[[#This Row],[Age]]&lt;=25,"Young",IF(AND(jewelry_kmeans[[#This Row],[Age]]&gt;=26,jewelry_kmeans[[#This Row],[Age]]&lt;=44), "Middle",IF(AND(jewelry_kmeans[[#This Row],[Age]]&gt;=45,jewelry_kmeans[[#This Row],[Age]]&lt;=59),"Older",IF(jewelry_kmeans[[#This Row],[Age]]&gt;=60,"Senior"))))</f>
        <v>Middle</v>
      </c>
      <c r="C228" s="2">
        <v>105667</v>
      </c>
      <c r="D228" s="2" t="str">
        <f t="shared" si="6"/>
        <v>Middle</v>
      </c>
      <c r="E228" s="3">
        <v>0.25075080599999999</v>
      </c>
      <c r="F228" s="2">
        <v>12869.76107</v>
      </c>
      <c r="G228" s="3">
        <f t="shared" si="7"/>
        <v>0.1217954618755146</v>
      </c>
      <c r="H228" s="1" t="s">
        <v>5</v>
      </c>
    </row>
    <row r="229" spans="1:8" x14ac:dyDescent="0.3">
      <c r="A229">
        <v>90</v>
      </c>
      <c r="B229" t="str">
        <f>IF(jewelry_kmeans[[#This Row],[Age]]&lt;=25,"Young",IF(AND(jewelry_kmeans[[#This Row],[Age]]&gt;=26,jewelry_kmeans[[#This Row],[Age]]&lt;=44), "Middle",IF(AND(jewelry_kmeans[[#This Row],[Age]]&gt;=45,jewelry_kmeans[[#This Row],[Age]]&lt;=59),"Older",IF(jewelry_kmeans[[#This Row],[Age]]&gt;=60,"Senior"))))</f>
        <v>Senior</v>
      </c>
      <c r="C229" s="2">
        <v>124170</v>
      </c>
      <c r="D229" s="2" t="str">
        <f t="shared" si="6"/>
        <v>High</v>
      </c>
      <c r="E229" s="3">
        <v>3.0751313999999998E-2</v>
      </c>
      <c r="F229" s="2">
        <v>14773.407209999999</v>
      </c>
      <c r="G229" s="3">
        <f t="shared" si="7"/>
        <v>0.11897726673109446</v>
      </c>
      <c r="H229" s="1" t="s">
        <v>5</v>
      </c>
    </row>
    <row r="230" spans="1:8" x14ac:dyDescent="0.3">
      <c r="A230">
        <v>29</v>
      </c>
      <c r="B230" t="str">
        <f>IF(jewelry_kmeans[[#This Row],[Age]]&lt;=25,"Young",IF(AND(jewelry_kmeans[[#This Row],[Age]]&gt;=26,jewelry_kmeans[[#This Row],[Age]]&lt;=44), "Middle",IF(AND(jewelry_kmeans[[#This Row],[Age]]&gt;=45,jewelry_kmeans[[#This Row],[Age]]&lt;=59),"Older",IF(jewelry_kmeans[[#This Row],[Age]]&gt;=60,"Senior"))))</f>
        <v>Middle</v>
      </c>
      <c r="C230" s="2">
        <v>91375</v>
      </c>
      <c r="D230" s="2" t="str">
        <f t="shared" si="6"/>
        <v>Middle</v>
      </c>
      <c r="E230" s="3">
        <v>0.23545042599999999</v>
      </c>
      <c r="F230" s="2">
        <v>13104.96276</v>
      </c>
      <c r="G230" s="3">
        <f t="shared" si="7"/>
        <v>0.14341956508891929</v>
      </c>
      <c r="H230" s="1" t="s">
        <v>5</v>
      </c>
    </row>
    <row r="231" spans="1:8" x14ac:dyDescent="0.3">
      <c r="A231">
        <v>83</v>
      </c>
      <c r="B231" t="str">
        <f>IF(jewelry_kmeans[[#This Row],[Age]]&lt;=25,"Young",IF(AND(jewelry_kmeans[[#This Row],[Age]]&gt;=26,jewelry_kmeans[[#This Row],[Age]]&lt;=44), "Middle",IF(AND(jewelry_kmeans[[#This Row],[Age]]&gt;=45,jewelry_kmeans[[#This Row],[Age]]&lt;=59),"Older",IF(jewelry_kmeans[[#This Row],[Age]]&gt;=60,"Senior"))))</f>
        <v>Senior</v>
      </c>
      <c r="C231" s="2">
        <v>117347</v>
      </c>
      <c r="D231" s="2" t="str">
        <f t="shared" si="6"/>
        <v>High</v>
      </c>
      <c r="E231" s="3">
        <v>0.15569409200000001</v>
      </c>
      <c r="F231" s="2">
        <v>15086.70112</v>
      </c>
      <c r="G231" s="3">
        <f t="shared" si="7"/>
        <v>0.12856486420615781</v>
      </c>
      <c r="H231" s="1" t="s">
        <v>5</v>
      </c>
    </row>
    <row r="232" spans="1:8" x14ac:dyDescent="0.3">
      <c r="A232">
        <v>84</v>
      </c>
      <c r="B232" t="str">
        <f>IF(jewelry_kmeans[[#This Row],[Age]]&lt;=25,"Young",IF(AND(jewelry_kmeans[[#This Row],[Age]]&gt;=26,jewelry_kmeans[[#This Row],[Age]]&lt;=44), "Middle",IF(AND(jewelry_kmeans[[#This Row],[Age]]&gt;=45,jewelry_kmeans[[#This Row],[Age]]&lt;=59),"Older",IF(jewelry_kmeans[[#This Row],[Age]]&gt;=60,"Senior"))))</f>
        <v>Senior</v>
      </c>
      <c r="C232" s="2">
        <v>38042</v>
      </c>
      <c r="D232" s="2" t="str">
        <f t="shared" si="6"/>
        <v>Low</v>
      </c>
      <c r="E232" s="3">
        <v>0.36608587199999998</v>
      </c>
      <c r="F232" s="2">
        <v>17465.85629</v>
      </c>
      <c r="G232" s="3">
        <f t="shared" si="7"/>
        <v>0.45912034829924819</v>
      </c>
      <c r="H232" s="1" t="s">
        <v>5</v>
      </c>
    </row>
    <row r="233" spans="1:8" x14ac:dyDescent="0.3">
      <c r="A233">
        <v>22</v>
      </c>
      <c r="B233" t="str">
        <f>IF(jewelry_kmeans[[#This Row],[Age]]&lt;=25,"Young",IF(AND(jewelry_kmeans[[#This Row],[Age]]&gt;=26,jewelry_kmeans[[#This Row],[Age]]&lt;=44), "Middle",IF(AND(jewelry_kmeans[[#This Row],[Age]]&gt;=45,jewelry_kmeans[[#This Row],[Age]]&lt;=59),"Older",IF(jewelry_kmeans[[#This Row],[Age]]&gt;=60,"Senior"))))</f>
        <v>Young</v>
      </c>
      <c r="C233" s="2">
        <v>134209</v>
      </c>
      <c r="D233" s="2" t="str">
        <f t="shared" si="6"/>
        <v>High</v>
      </c>
      <c r="E233" s="3">
        <v>0.87069800500000005</v>
      </c>
      <c r="F233" s="2">
        <v>5138.1095690000002</v>
      </c>
      <c r="G233" s="3">
        <f t="shared" si="7"/>
        <v>3.8284389042463625E-2</v>
      </c>
      <c r="H233" s="1" t="s">
        <v>5</v>
      </c>
    </row>
    <row r="234" spans="1:8" x14ac:dyDescent="0.3">
      <c r="A234">
        <v>33</v>
      </c>
      <c r="B234" t="str">
        <f>IF(jewelry_kmeans[[#This Row],[Age]]&lt;=25,"Young",IF(AND(jewelry_kmeans[[#This Row],[Age]]&gt;=26,jewelry_kmeans[[#This Row],[Age]]&lt;=44), "Middle",IF(AND(jewelry_kmeans[[#This Row],[Age]]&gt;=45,jewelry_kmeans[[#This Row],[Age]]&lt;=59),"Older",IF(jewelry_kmeans[[#This Row],[Age]]&gt;=60,"Senior"))))</f>
        <v>Middle</v>
      </c>
      <c r="C234" s="2">
        <v>106345</v>
      </c>
      <c r="D234" s="2" t="str">
        <f t="shared" si="6"/>
        <v>Middle</v>
      </c>
      <c r="E234" s="3">
        <v>0.33923542200000001</v>
      </c>
      <c r="F234" s="2">
        <v>15300.45379</v>
      </c>
      <c r="G234" s="3">
        <f t="shared" si="7"/>
        <v>0.14387562922563354</v>
      </c>
      <c r="H234" s="1" t="s">
        <v>5</v>
      </c>
    </row>
    <row r="235" spans="1:8" x14ac:dyDescent="0.3">
      <c r="A235">
        <v>56</v>
      </c>
      <c r="B235" t="str">
        <f>IF(jewelry_kmeans[[#This Row],[Age]]&lt;=25,"Young",IF(AND(jewelry_kmeans[[#This Row],[Age]]&gt;=26,jewelry_kmeans[[#This Row],[Age]]&lt;=44), "Middle",IF(AND(jewelry_kmeans[[#This Row],[Age]]&gt;=45,jewelry_kmeans[[#This Row],[Age]]&lt;=59),"Older",IF(jewelry_kmeans[[#This Row],[Age]]&gt;=60,"Senior"))))</f>
        <v>Older</v>
      </c>
      <c r="C235" s="2">
        <v>75599</v>
      </c>
      <c r="D235" s="2" t="str">
        <f t="shared" si="6"/>
        <v>Middle</v>
      </c>
      <c r="E235" s="3">
        <v>0.77373709899999998</v>
      </c>
      <c r="F235" s="2">
        <v>6799.6252720000002</v>
      </c>
      <c r="G235" s="3">
        <f t="shared" si="7"/>
        <v>8.9943322954007338E-2</v>
      </c>
      <c r="H235" s="1" t="s">
        <v>5</v>
      </c>
    </row>
    <row r="236" spans="1:8" x14ac:dyDescent="0.3">
      <c r="A236">
        <v>30</v>
      </c>
      <c r="B236" t="str">
        <f>IF(jewelry_kmeans[[#This Row],[Age]]&lt;=25,"Young",IF(AND(jewelry_kmeans[[#This Row],[Age]]&gt;=26,jewelry_kmeans[[#This Row],[Age]]&lt;=44), "Middle",IF(AND(jewelry_kmeans[[#This Row],[Age]]&gt;=45,jewelry_kmeans[[#This Row],[Age]]&lt;=59),"Older",IF(jewelry_kmeans[[#This Row],[Age]]&gt;=60,"Senior"))))</f>
        <v>Middle</v>
      </c>
      <c r="C236" s="2">
        <v>108581</v>
      </c>
      <c r="D236" s="2" t="str">
        <f t="shared" si="6"/>
        <v>High</v>
      </c>
      <c r="E236" s="3">
        <v>0.309446781</v>
      </c>
      <c r="F236" s="2">
        <v>15628.791649999999</v>
      </c>
      <c r="G236" s="3">
        <f t="shared" si="7"/>
        <v>0.14393670761919672</v>
      </c>
      <c r="H236" s="1" t="s">
        <v>5</v>
      </c>
    </row>
    <row r="237" spans="1:8" x14ac:dyDescent="0.3">
      <c r="A237">
        <v>85</v>
      </c>
      <c r="B237" t="str">
        <f>IF(jewelry_kmeans[[#This Row],[Age]]&lt;=25,"Young",IF(AND(jewelry_kmeans[[#This Row],[Age]]&gt;=26,jewelry_kmeans[[#This Row],[Age]]&lt;=44), "Middle",IF(AND(jewelry_kmeans[[#This Row],[Age]]&gt;=45,jewelry_kmeans[[#This Row],[Age]]&lt;=59),"Older",IF(jewelry_kmeans[[#This Row],[Age]]&gt;=60,"Senior"))))</f>
        <v>Senior</v>
      </c>
      <c r="C237" s="2">
        <v>29610</v>
      </c>
      <c r="D237" s="2" t="str">
        <f t="shared" si="6"/>
        <v>Low</v>
      </c>
      <c r="E237" s="3">
        <v>0.31813524500000001</v>
      </c>
      <c r="F237" s="2">
        <v>18475.48747</v>
      </c>
      <c r="G237" s="3">
        <f t="shared" si="7"/>
        <v>0.62396107632556563</v>
      </c>
      <c r="H237" s="1" t="s">
        <v>5</v>
      </c>
    </row>
    <row r="238" spans="1:8" x14ac:dyDescent="0.3">
      <c r="A238">
        <v>34</v>
      </c>
      <c r="B238" t="str">
        <f>IF(jewelry_kmeans[[#This Row],[Age]]&lt;=25,"Young",IF(AND(jewelry_kmeans[[#This Row],[Age]]&gt;=26,jewelry_kmeans[[#This Row],[Age]]&lt;=44), "Middle",IF(AND(jewelry_kmeans[[#This Row],[Age]]&gt;=45,jewelry_kmeans[[#This Row],[Age]]&lt;=59),"Older",IF(jewelry_kmeans[[#This Row],[Age]]&gt;=60,"Senior"))))</f>
        <v>Middle</v>
      </c>
      <c r="C238" s="2">
        <v>98165</v>
      </c>
      <c r="D238" s="2" t="str">
        <f t="shared" si="6"/>
        <v>Middle</v>
      </c>
      <c r="E238" s="3">
        <v>0.17412049399999999</v>
      </c>
      <c r="F238" s="2">
        <v>15721.86284</v>
      </c>
      <c r="G238" s="3">
        <f t="shared" si="7"/>
        <v>0.16015751887128812</v>
      </c>
      <c r="H238" s="1" t="s">
        <v>5</v>
      </c>
    </row>
    <row r="239" spans="1:8" x14ac:dyDescent="0.3">
      <c r="A239">
        <v>61</v>
      </c>
      <c r="B239" t="str">
        <f>IF(jewelry_kmeans[[#This Row],[Age]]&lt;=25,"Young",IF(AND(jewelry_kmeans[[#This Row],[Age]]&gt;=26,jewelry_kmeans[[#This Row],[Age]]&lt;=44), "Middle",IF(AND(jewelry_kmeans[[#This Row],[Age]]&gt;=45,jewelry_kmeans[[#This Row],[Age]]&lt;=59),"Older",IF(jewelry_kmeans[[#This Row],[Age]]&gt;=60,"Senior"))))</f>
        <v>Senior</v>
      </c>
      <c r="C239" s="2">
        <v>72060</v>
      </c>
      <c r="D239" s="2" t="str">
        <f t="shared" si="6"/>
        <v>Low</v>
      </c>
      <c r="E239" s="3">
        <v>0.83345902299999997</v>
      </c>
      <c r="F239" s="2">
        <v>7924.641138</v>
      </c>
      <c r="G239" s="3">
        <f t="shared" si="7"/>
        <v>0.10997281623646961</v>
      </c>
      <c r="H239" s="1" t="s">
        <v>5</v>
      </c>
    </row>
    <row r="240" spans="1:8" x14ac:dyDescent="0.3">
      <c r="A240">
        <v>30</v>
      </c>
      <c r="B240" t="str">
        <f>IF(jewelry_kmeans[[#This Row],[Age]]&lt;=25,"Young",IF(AND(jewelry_kmeans[[#This Row],[Age]]&gt;=26,jewelry_kmeans[[#This Row],[Age]]&lt;=44), "Middle",IF(AND(jewelry_kmeans[[#This Row],[Age]]&gt;=45,jewelry_kmeans[[#This Row],[Age]]&lt;=59),"Older",IF(jewelry_kmeans[[#This Row],[Age]]&gt;=60,"Senior"))))</f>
        <v>Middle</v>
      </c>
      <c r="C240" s="2">
        <v>107525</v>
      </c>
      <c r="D240" s="2" t="str">
        <f t="shared" si="6"/>
        <v>High</v>
      </c>
      <c r="E240" s="3">
        <v>0.29481643000000002</v>
      </c>
      <c r="F240" s="2">
        <v>12702.847390000001</v>
      </c>
      <c r="G240" s="3">
        <f t="shared" si="7"/>
        <v>0.11813854815159266</v>
      </c>
      <c r="H240" s="1" t="s">
        <v>5</v>
      </c>
    </row>
    <row r="241" spans="1:8" x14ac:dyDescent="0.3">
      <c r="A241">
        <v>56</v>
      </c>
      <c r="B241" t="str">
        <f>IF(jewelry_kmeans[[#This Row],[Age]]&lt;=25,"Young",IF(AND(jewelry_kmeans[[#This Row],[Age]]&gt;=26,jewelry_kmeans[[#This Row],[Age]]&lt;=44), "Middle",IF(AND(jewelry_kmeans[[#This Row],[Age]]&gt;=45,jewelry_kmeans[[#This Row],[Age]]&lt;=59),"Older",IF(jewelry_kmeans[[#This Row],[Age]]&gt;=60,"Senior"))))</f>
        <v>Older</v>
      </c>
      <c r="C241" s="2">
        <v>78992</v>
      </c>
      <c r="D241" s="2" t="str">
        <f t="shared" si="6"/>
        <v>Middle</v>
      </c>
      <c r="E241" s="3">
        <v>0.81227570199999999</v>
      </c>
      <c r="F241" s="2">
        <v>7285.180437</v>
      </c>
      <c r="G241" s="3">
        <f t="shared" si="7"/>
        <v>9.2226813310208627E-2</v>
      </c>
      <c r="H241" s="1" t="s">
        <v>5</v>
      </c>
    </row>
    <row r="242" spans="1:8" x14ac:dyDescent="0.3">
      <c r="A242">
        <v>30</v>
      </c>
      <c r="B242" t="str">
        <f>IF(jewelry_kmeans[[#This Row],[Age]]&lt;=25,"Young",IF(AND(jewelry_kmeans[[#This Row],[Age]]&gt;=26,jewelry_kmeans[[#This Row],[Age]]&lt;=44), "Middle",IF(AND(jewelry_kmeans[[#This Row],[Age]]&gt;=45,jewelry_kmeans[[#This Row],[Age]]&lt;=59),"Older",IF(jewelry_kmeans[[#This Row],[Age]]&gt;=60,"Senior"))))</f>
        <v>Middle</v>
      </c>
      <c r="C242" s="2">
        <v>102056</v>
      </c>
      <c r="D242" s="2" t="str">
        <f t="shared" si="6"/>
        <v>Middle</v>
      </c>
      <c r="E242" s="3">
        <v>0.26070062199999999</v>
      </c>
      <c r="F242" s="2">
        <v>15370.668830000001</v>
      </c>
      <c r="G242" s="3">
        <f t="shared" si="7"/>
        <v>0.15061014374461082</v>
      </c>
      <c r="H242" s="1" t="s">
        <v>5</v>
      </c>
    </row>
    <row r="243" spans="1:8" x14ac:dyDescent="0.3">
      <c r="A243">
        <v>25</v>
      </c>
      <c r="B243" t="str">
        <f>IF(jewelry_kmeans[[#This Row],[Age]]&lt;=25,"Young",IF(AND(jewelry_kmeans[[#This Row],[Age]]&gt;=26,jewelry_kmeans[[#This Row],[Age]]&lt;=44), "Middle",IF(AND(jewelry_kmeans[[#This Row],[Age]]&gt;=45,jewelry_kmeans[[#This Row],[Age]]&lt;=59),"Older",IF(jewelry_kmeans[[#This Row],[Age]]&gt;=60,"Senior"))))</f>
        <v>Young</v>
      </c>
      <c r="C243" s="2">
        <v>130361</v>
      </c>
      <c r="D243" s="2" t="str">
        <f t="shared" si="6"/>
        <v>High</v>
      </c>
      <c r="E243" s="3">
        <v>0.92543855699999999</v>
      </c>
      <c r="F243" s="2">
        <v>4691.5521390000004</v>
      </c>
      <c r="G243" s="3">
        <f t="shared" si="7"/>
        <v>3.5988924133751661E-2</v>
      </c>
      <c r="H243" s="1" t="s">
        <v>5</v>
      </c>
    </row>
    <row r="244" spans="1:8" x14ac:dyDescent="0.3">
      <c r="A244">
        <v>61</v>
      </c>
      <c r="B244" t="str">
        <f>IF(jewelry_kmeans[[#This Row],[Age]]&lt;=25,"Young",IF(AND(jewelry_kmeans[[#This Row],[Age]]&gt;=26,jewelry_kmeans[[#This Row],[Age]]&lt;=44), "Middle",IF(AND(jewelry_kmeans[[#This Row],[Age]]&gt;=45,jewelry_kmeans[[#This Row],[Age]]&lt;=59),"Older",IF(jewelry_kmeans[[#This Row],[Age]]&gt;=60,"Senior"))))</f>
        <v>Senior</v>
      </c>
      <c r="C244" s="2">
        <v>65647</v>
      </c>
      <c r="D244" s="2" t="str">
        <f t="shared" si="6"/>
        <v>Low</v>
      </c>
      <c r="E244" s="3">
        <v>0.71748997699999995</v>
      </c>
      <c r="F244" s="2">
        <v>7497.2316069999997</v>
      </c>
      <c r="G244" s="3">
        <f t="shared" si="7"/>
        <v>0.11420524330129328</v>
      </c>
      <c r="H244" s="1" t="s">
        <v>5</v>
      </c>
    </row>
    <row r="245" spans="1:8" x14ac:dyDescent="0.3">
      <c r="A245">
        <v>37</v>
      </c>
      <c r="B245" t="str">
        <f>IF(jewelry_kmeans[[#This Row],[Age]]&lt;=25,"Young",IF(AND(jewelry_kmeans[[#This Row],[Age]]&gt;=26,jewelry_kmeans[[#This Row],[Age]]&lt;=44), "Middle",IF(AND(jewelry_kmeans[[#This Row],[Age]]&gt;=45,jewelry_kmeans[[#This Row],[Age]]&lt;=59),"Older",IF(jewelry_kmeans[[#This Row],[Age]]&gt;=60,"Senior"))))</f>
        <v>Middle</v>
      </c>
      <c r="C245" s="2">
        <v>97678</v>
      </c>
      <c r="D245" s="2" t="str">
        <f t="shared" si="6"/>
        <v>Middle</v>
      </c>
      <c r="E245" s="3">
        <v>0.25747044400000002</v>
      </c>
      <c r="F245" s="2">
        <v>15834.113170000001</v>
      </c>
      <c r="G245" s="3">
        <f t="shared" si="7"/>
        <v>0.16210521478736256</v>
      </c>
      <c r="H245" s="1" t="s">
        <v>5</v>
      </c>
    </row>
    <row r="246" spans="1:8" x14ac:dyDescent="0.3">
      <c r="A246">
        <v>35</v>
      </c>
      <c r="B246" t="str">
        <f>IF(jewelry_kmeans[[#This Row],[Age]]&lt;=25,"Young",IF(AND(jewelry_kmeans[[#This Row],[Age]]&gt;=26,jewelry_kmeans[[#This Row],[Age]]&lt;=44), "Middle",IF(AND(jewelry_kmeans[[#This Row],[Age]]&gt;=45,jewelry_kmeans[[#This Row],[Age]]&lt;=59),"Older",IF(jewelry_kmeans[[#This Row],[Age]]&gt;=60,"Senior"))))</f>
        <v>Middle</v>
      </c>
      <c r="C246" s="2">
        <v>117112</v>
      </c>
      <c r="D246" s="2" t="str">
        <f t="shared" si="6"/>
        <v>High</v>
      </c>
      <c r="E246" s="3">
        <v>0.30479187099999999</v>
      </c>
      <c r="F246" s="2">
        <v>15908.036</v>
      </c>
      <c r="G246" s="3">
        <f t="shared" si="7"/>
        <v>0.13583608853063733</v>
      </c>
      <c r="H246" s="1" t="s">
        <v>5</v>
      </c>
    </row>
    <row r="247" spans="1:8" x14ac:dyDescent="0.3">
      <c r="A247">
        <v>85</v>
      </c>
      <c r="B247" t="str">
        <f>IF(jewelry_kmeans[[#This Row],[Age]]&lt;=25,"Young",IF(AND(jewelry_kmeans[[#This Row],[Age]]&gt;=26,jewelry_kmeans[[#This Row],[Age]]&lt;=44), "Middle",IF(AND(jewelry_kmeans[[#This Row],[Age]]&gt;=45,jewelry_kmeans[[#This Row],[Age]]&lt;=59),"Older",IF(jewelry_kmeans[[#This Row],[Age]]&gt;=60,"Senior"))))</f>
        <v>Senior</v>
      </c>
      <c r="C247" s="2">
        <v>21250</v>
      </c>
      <c r="D247" s="2" t="str">
        <f t="shared" si="6"/>
        <v>Low</v>
      </c>
      <c r="E247" s="3">
        <v>0.31041011499999999</v>
      </c>
      <c r="F247" s="2">
        <v>16033.971170000001</v>
      </c>
      <c r="G247" s="3">
        <f t="shared" si="7"/>
        <v>0.75453981976470597</v>
      </c>
      <c r="H247" s="1" t="s">
        <v>5</v>
      </c>
    </row>
    <row r="248" spans="1:8" x14ac:dyDescent="0.3">
      <c r="A248">
        <v>85</v>
      </c>
      <c r="B248" t="str">
        <f>IF(jewelry_kmeans[[#This Row],[Age]]&lt;=25,"Young",IF(AND(jewelry_kmeans[[#This Row],[Age]]&gt;=26,jewelry_kmeans[[#This Row],[Age]]&lt;=44), "Middle",IF(AND(jewelry_kmeans[[#This Row],[Age]]&gt;=45,jewelry_kmeans[[#This Row],[Age]]&lt;=59),"Older",IF(jewelry_kmeans[[#This Row],[Age]]&gt;=60,"Senior"))))</f>
        <v>Senior</v>
      </c>
      <c r="C248" s="2">
        <v>118169</v>
      </c>
      <c r="D248" s="2" t="str">
        <f t="shared" si="6"/>
        <v>High</v>
      </c>
      <c r="E248" s="3">
        <v>0.123196058</v>
      </c>
      <c r="F248" s="2">
        <v>14855.95102</v>
      </c>
      <c r="G248" s="3">
        <f t="shared" si="7"/>
        <v>0.12571783648841914</v>
      </c>
      <c r="H248" s="1" t="s">
        <v>5</v>
      </c>
    </row>
    <row r="249" spans="1:8" x14ac:dyDescent="0.3">
      <c r="A249">
        <v>59</v>
      </c>
      <c r="B249" t="str">
        <f>IF(jewelry_kmeans[[#This Row],[Age]]&lt;=25,"Young",IF(AND(jewelry_kmeans[[#This Row],[Age]]&gt;=26,jewelry_kmeans[[#This Row],[Age]]&lt;=44), "Middle",IF(AND(jewelry_kmeans[[#This Row],[Age]]&gt;=45,jewelry_kmeans[[#This Row],[Age]]&lt;=59),"Older",IF(jewelry_kmeans[[#This Row],[Age]]&gt;=60,"Senior"))))</f>
        <v>Older</v>
      </c>
      <c r="C249" s="2">
        <v>77978</v>
      </c>
      <c r="D249" s="2" t="str">
        <f t="shared" si="6"/>
        <v>Middle</v>
      </c>
      <c r="E249" s="3">
        <v>0.71889520500000004</v>
      </c>
      <c r="F249" s="2">
        <v>8316.3111019999997</v>
      </c>
      <c r="G249" s="3">
        <f t="shared" si="7"/>
        <v>0.10664945371771525</v>
      </c>
      <c r="H249" s="1" t="s">
        <v>5</v>
      </c>
    </row>
    <row r="250" spans="1:8" x14ac:dyDescent="0.3">
      <c r="A250">
        <v>90</v>
      </c>
      <c r="B250" t="str">
        <f>IF(jewelry_kmeans[[#This Row],[Age]]&lt;=25,"Young",IF(AND(jewelry_kmeans[[#This Row],[Age]]&gt;=26,jewelry_kmeans[[#This Row],[Age]]&lt;=44), "Middle",IF(AND(jewelry_kmeans[[#This Row],[Age]]&gt;=45,jewelry_kmeans[[#This Row],[Age]]&lt;=59),"Older",IF(jewelry_kmeans[[#This Row],[Age]]&gt;=60,"Senior"))))</f>
        <v>Senior</v>
      </c>
      <c r="C250" s="2">
        <v>22288</v>
      </c>
      <c r="D250" s="2" t="str">
        <f t="shared" si="6"/>
        <v>Low</v>
      </c>
      <c r="E250" s="3">
        <v>0.27132683200000002</v>
      </c>
      <c r="F250" s="2">
        <v>18434.099149999998</v>
      </c>
      <c r="G250" s="3">
        <f t="shared" si="7"/>
        <v>0.82708628634242631</v>
      </c>
      <c r="H250" s="1" t="s">
        <v>5</v>
      </c>
    </row>
    <row r="251" spans="1:8" x14ac:dyDescent="0.3">
      <c r="A251">
        <v>33</v>
      </c>
      <c r="B251" t="str">
        <f>IF(jewelry_kmeans[[#This Row],[Age]]&lt;=25,"Young",IF(AND(jewelry_kmeans[[#This Row],[Age]]&gt;=26,jewelry_kmeans[[#This Row],[Age]]&lt;=44), "Middle",IF(AND(jewelry_kmeans[[#This Row],[Age]]&gt;=45,jewelry_kmeans[[#This Row],[Age]]&lt;=59),"Older",IF(jewelry_kmeans[[#This Row],[Age]]&gt;=60,"Senior"))))</f>
        <v>Middle</v>
      </c>
      <c r="C251" s="2">
        <v>94964</v>
      </c>
      <c r="D251" s="2" t="str">
        <f t="shared" si="6"/>
        <v>Middle</v>
      </c>
      <c r="E251" s="3">
        <v>0.33023250300000001</v>
      </c>
      <c r="F251" s="2">
        <v>14018.34987</v>
      </c>
      <c r="G251" s="3">
        <f t="shared" si="7"/>
        <v>0.14761751684848995</v>
      </c>
      <c r="H251" s="1" t="s">
        <v>5</v>
      </c>
    </row>
    <row r="252" spans="1:8" x14ac:dyDescent="0.3">
      <c r="A252">
        <v>62</v>
      </c>
      <c r="B252" t="str">
        <f>IF(jewelry_kmeans[[#This Row],[Age]]&lt;=25,"Young",IF(AND(jewelry_kmeans[[#This Row],[Age]]&gt;=26,jewelry_kmeans[[#This Row],[Age]]&lt;=44), "Middle",IF(AND(jewelry_kmeans[[#This Row],[Age]]&gt;=45,jewelry_kmeans[[#This Row],[Age]]&lt;=59),"Older",IF(jewelry_kmeans[[#This Row],[Age]]&gt;=60,"Senior"))))</f>
        <v>Senior</v>
      </c>
      <c r="C252" s="2">
        <v>69326</v>
      </c>
      <c r="D252" s="2" t="str">
        <f t="shared" si="6"/>
        <v>Low</v>
      </c>
      <c r="E252" s="3">
        <v>0.79801233800000004</v>
      </c>
      <c r="F252" s="2">
        <v>7003.095703</v>
      </c>
      <c r="G252" s="3">
        <f t="shared" si="7"/>
        <v>0.1010168725009376</v>
      </c>
      <c r="H252" s="1" t="s">
        <v>5</v>
      </c>
    </row>
    <row r="253" spans="1:8" x14ac:dyDescent="0.3">
      <c r="A253">
        <v>59</v>
      </c>
      <c r="B253" t="str">
        <f>IF(jewelry_kmeans[[#This Row],[Age]]&lt;=25,"Young",IF(AND(jewelry_kmeans[[#This Row],[Age]]&gt;=26,jewelry_kmeans[[#This Row],[Age]]&lt;=44), "Middle",IF(AND(jewelry_kmeans[[#This Row],[Age]]&gt;=45,jewelry_kmeans[[#This Row],[Age]]&lt;=59),"Older",IF(jewelry_kmeans[[#This Row],[Age]]&gt;=60,"Senior"))))</f>
        <v>Older</v>
      </c>
      <c r="C253" s="2">
        <v>69115</v>
      </c>
      <c r="D253" s="2" t="str">
        <f t="shared" si="6"/>
        <v>Low</v>
      </c>
      <c r="E253" s="3">
        <v>0.75988343400000002</v>
      </c>
      <c r="F253" s="2">
        <v>5997.6902</v>
      </c>
      <c r="G253" s="3">
        <f t="shared" si="7"/>
        <v>8.677841568400492E-2</v>
      </c>
      <c r="H253" s="1" t="s">
        <v>5</v>
      </c>
    </row>
    <row r="254" spans="1:8" x14ac:dyDescent="0.3">
      <c r="A254">
        <v>33</v>
      </c>
      <c r="B254" t="str">
        <f>IF(jewelry_kmeans[[#This Row],[Age]]&lt;=25,"Young",IF(AND(jewelry_kmeans[[#This Row],[Age]]&gt;=26,jewelry_kmeans[[#This Row],[Age]]&lt;=44), "Middle",IF(AND(jewelry_kmeans[[#This Row],[Age]]&gt;=45,jewelry_kmeans[[#This Row],[Age]]&lt;=59),"Older",IF(jewelry_kmeans[[#This Row],[Age]]&gt;=60,"Senior"))))</f>
        <v>Middle</v>
      </c>
      <c r="C254" s="2">
        <v>100275</v>
      </c>
      <c r="D254" s="2" t="str">
        <f t="shared" si="6"/>
        <v>Middle</v>
      </c>
      <c r="E254" s="3">
        <v>0.36308568299999999</v>
      </c>
      <c r="F254" s="2">
        <v>13735.43874</v>
      </c>
      <c r="G254" s="3">
        <f t="shared" si="7"/>
        <v>0.13697769872849663</v>
      </c>
      <c r="H254" s="1" t="s">
        <v>5</v>
      </c>
    </row>
    <row r="255" spans="1:8" x14ac:dyDescent="0.3">
      <c r="A255">
        <v>26</v>
      </c>
      <c r="B255" t="str">
        <f>IF(jewelry_kmeans[[#This Row],[Age]]&lt;=25,"Young",IF(AND(jewelry_kmeans[[#This Row],[Age]]&gt;=26,jewelry_kmeans[[#This Row],[Age]]&lt;=44), "Middle",IF(AND(jewelry_kmeans[[#This Row],[Age]]&gt;=45,jewelry_kmeans[[#This Row],[Age]]&lt;=59),"Older",IF(jewelry_kmeans[[#This Row],[Age]]&gt;=60,"Senior"))))</f>
        <v>Middle</v>
      </c>
      <c r="C255" s="2">
        <v>97750</v>
      </c>
      <c r="D255" s="2" t="str">
        <f t="shared" si="6"/>
        <v>Middle</v>
      </c>
      <c r="E255" s="3">
        <v>0.29340876100000002</v>
      </c>
      <c r="F255" s="2">
        <v>15823.032359999999</v>
      </c>
      <c r="G255" s="3">
        <f t="shared" si="7"/>
        <v>0.16187245381074167</v>
      </c>
      <c r="H255" s="1" t="s">
        <v>5</v>
      </c>
    </row>
    <row r="256" spans="1:8" x14ac:dyDescent="0.3">
      <c r="A256">
        <v>24</v>
      </c>
      <c r="B256" t="str">
        <f>IF(jewelry_kmeans[[#This Row],[Age]]&lt;=25,"Young",IF(AND(jewelry_kmeans[[#This Row],[Age]]&gt;=26,jewelry_kmeans[[#This Row],[Age]]&lt;=44), "Middle",IF(AND(jewelry_kmeans[[#This Row],[Age]]&gt;=45,jewelry_kmeans[[#This Row],[Age]]&lt;=59),"Older",IF(jewelry_kmeans[[#This Row],[Age]]&gt;=60,"Senior"))))</f>
        <v>Young</v>
      </c>
      <c r="C256" s="2">
        <v>110564</v>
      </c>
      <c r="D256" s="2" t="str">
        <f t="shared" si="6"/>
        <v>High</v>
      </c>
      <c r="E256" s="3">
        <v>0.30494300600000002</v>
      </c>
      <c r="F256" s="2">
        <v>14967.83963</v>
      </c>
      <c r="G256" s="3">
        <f t="shared" si="7"/>
        <v>0.13537715377518902</v>
      </c>
      <c r="H256" s="1" t="s">
        <v>5</v>
      </c>
    </row>
    <row r="257" spans="1:8" x14ac:dyDescent="0.3">
      <c r="A257">
        <v>86</v>
      </c>
      <c r="B257" t="str">
        <f>IF(jewelry_kmeans[[#This Row],[Age]]&lt;=25,"Young",IF(AND(jewelry_kmeans[[#This Row],[Age]]&gt;=26,jewelry_kmeans[[#This Row],[Age]]&lt;=44), "Middle",IF(AND(jewelry_kmeans[[#This Row],[Age]]&gt;=45,jewelry_kmeans[[#This Row],[Age]]&lt;=59),"Older",IF(jewelry_kmeans[[#This Row],[Age]]&gt;=60,"Senior"))))</f>
        <v>Senior</v>
      </c>
      <c r="C257" s="2">
        <v>31994</v>
      </c>
      <c r="D257" s="2" t="str">
        <f t="shared" si="6"/>
        <v>Low</v>
      </c>
      <c r="E257" s="3">
        <v>0.24947694000000001</v>
      </c>
      <c r="F257" s="2">
        <v>18210.088100000001</v>
      </c>
      <c r="G257" s="3">
        <f t="shared" si="7"/>
        <v>0.56917197286991317</v>
      </c>
      <c r="H257" s="1" t="s">
        <v>5</v>
      </c>
    </row>
    <row r="258" spans="1:8" x14ac:dyDescent="0.3">
      <c r="A258">
        <v>36</v>
      </c>
      <c r="B258" t="str">
        <f>IF(jewelry_kmeans[[#This Row],[Age]]&lt;=25,"Young",IF(AND(jewelry_kmeans[[#This Row],[Age]]&gt;=26,jewelry_kmeans[[#This Row],[Age]]&lt;=44), "Middle",IF(AND(jewelry_kmeans[[#This Row],[Age]]&gt;=45,jewelry_kmeans[[#This Row],[Age]]&lt;=59),"Older",IF(jewelry_kmeans[[#This Row],[Age]]&gt;=60,"Senior"))))</f>
        <v>Middle</v>
      </c>
      <c r="C258" s="2">
        <v>108004</v>
      </c>
      <c r="D258" s="2" t="str">
        <f t="shared" ref="D258:D321" si="8">IF(C258&lt;75078,"Low",IF(AND(C258&gt;=75078,C258&lt;=107100),"Middle",IF(C258&gt;107100,"High")))</f>
        <v>High</v>
      </c>
      <c r="E258" s="3">
        <v>0.30892299099999998</v>
      </c>
      <c r="F258" s="2">
        <v>15813.96457</v>
      </c>
      <c r="G258" s="3">
        <f t="shared" ref="G258:G321" si="9">F258/C258</f>
        <v>0.14642017490092959</v>
      </c>
      <c r="H258" s="1" t="s">
        <v>5</v>
      </c>
    </row>
    <row r="259" spans="1:8" x14ac:dyDescent="0.3">
      <c r="A259">
        <v>33</v>
      </c>
      <c r="B259" t="str">
        <f>IF(jewelry_kmeans[[#This Row],[Age]]&lt;=25,"Young",IF(AND(jewelry_kmeans[[#This Row],[Age]]&gt;=26,jewelry_kmeans[[#This Row],[Age]]&lt;=44), "Middle",IF(AND(jewelry_kmeans[[#This Row],[Age]]&gt;=45,jewelry_kmeans[[#This Row],[Age]]&lt;=59),"Older",IF(jewelry_kmeans[[#This Row],[Age]]&gt;=60,"Senior"))))</f>
        <v>Middle</v>
      </c>
      <c r="C259" s="2">
        <v>114555</v>
      </c>
      <c r="D259" s="2" t="str">
        <f t="shared" si="8"/>
        <v>High</v>
      </c>
      <c r="E259" s="3">
        <v>0.27925683600000001</v>
      </c>
      <c r="F259" s="2">
        <v>13746.745440000001</v>
      </c>
      <c r="G259" s="3">
        <f t="shared" si="9"/>
        <v>0.12000126960848501</v>
      </c>
      <c r="H259" s="1" t="s">
        <v>5</v>
      </c>
    </row>
    <row r="260" spans="1:8" x14ac:dyDescent="0.3">
      <c r="A260">
        <v>59</v>
      </c>
      <c r="B260" t="str">
        <f>IF(jewelry_kmeans[[#This Row],[Age]]&lt;=25,"Young",IF(AND(jewelry_kmeans[[#This Row],[Age]]&gt;=26,jewelry_kmeans[[#This Row],[Age]]&lt;=44), "Middle",IF(AND(jewelry_kmeans[[#This Row],[Age]]&gt;=45,jewelry_kmeans[[#This Row],[Age]]&lt;=59),"Older",IF(jewelry_kmeans[[#This Row],[Age]]&gt;=60,"Senior"))))</f>
        <v>Older</v>
      </c>
      <c r="C260" s="2">
        <v>80876</v>
      </c>
      <c r="D260" s="2" t="str">
        <f t="shared" si="8"/>
        <v>Middle</v>
      </c>
      <c r="E260" s="3">
        <v>0.657314073</v>
      </c>
      <c r="F260" s="2">
        <v>7232.825143</v>
      </c>
      <c r="G260" s="3">
        <f t="shared" si="9"/>
        <v>8.9431044351847275E-2</v>
      </c>
      <c r="H260" s="1" t="s">
        <v>5</v>
      </c>
    </row>
    <row r="261" spans="1:8" x14ac:dyDescent="0.3">
      <c r="A261">
        <v>29</v>
      </c>
      <c r="B261" t="str">
        <f>IF(jewelry_kmeans[[#This Row],[Age]]&lt;=25,"Young",IF(AND(jewelry_kmeans[[#This Row],[Age]]&gt;=26,jewelry_kmeans[[#This Row],[Age]]&lt;=44), "Middle",IF(AND(jewelry_kmeans[[#This Row],[Age]]&gt;=45,jewelry_kmeans[[#This Row],[Age]]&lt;=59),"Older",IF(jewelry_kmeans[[#This Row],[Age]]&gt;=60,"Senior"))))</f>
        <v>Middle</v>
      </c>
      <c r="C261" s="2">
        <v>116451</v>
      </c>
      <c r="D261" s="2" t="str">
        <f t="shared" si="8"/>
        <v>High</v>
      </c>
      <c r="E261" s="3">
        <v>0.34065961099999997</v>
      </c>
      <c r="F261" s="2">
        <v>15294.66151</v>
      </c>
      <c r="G261" s="3">
        <f t="shared" si="9"/>
        <v>0.13133988982490488</v>
      </c>
      <c r="H261" s="1" t="s">
        <v>5</v>
      </c>
    </row>
    <row r="262" spans="1:8" x14ac:dyDescent="0.3">
      <c r="A262">
        <v>59</v>
      </c>
      <c r="B262" t="str">
        <f>IF(jewelry_kmeans[[#This Row],[Age]]&lt;=25,"Young",IF(AND(jewelry_kmeans[[#This Row],[Age]]&gt;=26,jewelry_kmeans[[#This Row],[Age]]&lt;=44), "Middle",IF(AND(jewelry_kmeans[[#This Row],[Age]]&gt;=45,jewelry_kmeans[[#This Row],[Age]]&lt;=59),"Older",IF(jewelry_kmeans[[#This Row],[Age]]&gt;=60,"Senior"))))</f>
        <v>Older</v>
      </c>
      <c r="C262" s="2">
        <v>73057</v>
      </c>
      <c r="D262" s="2" t="str">
        <f t="shared" si="8"/>
        <v>Low</v>
      </c>
      <c r="E262" s="3">
        <v>0.83029490900000003</v>
      </c>
      <c r="F262" s="2">
        <v>7819.3932160000004</v>
      </c>
      <c r="G262" s="3">
        <f t="shared" si="9"/>
        <v>0.10703140309621255</v>
      </c>
      <c r="H262" s="1" t="s">
        <v>5</v>
      </c>
    </row>
    <row r="263" spans="1:8" x14ac:dyDescent="0.3">
      <c r="A263">
        <v>57</v>
      </c>
      <c r="B263" t="str">
        <f>IF(jewelry_kmeans[[#This Row],[Age]]&lt;=25,"Young",IF(AND(jewelry_kmeans[[#This Row],[Age]]&gt;=26,jewelry_kmeans[[#This Row],[Age]]&lt;=44), "Middle",IF(AND(jewelry_kmeans[[#This Row],[Age]]&gt;=45,jewelry_kmeans[[#This Row],[Age]]&lt;=59),"Older",IF(jewelry_kmeans[[#This Row],[Age]]&gt;=60,"Senior"))))</f>
        <v>Older</v>
      </c>
      <c r="C263" s="2">
        <v>64803</v>
      </c>
      <c r="D263" s="2" t="str">
        <f t="shared" si="8"/>
        <v>Low</v>
      </c>
      <c r="E263" s="3">
        <v>0.72858492900000005</v>
      </c>
      <c r="F263" s="2">
        <v>6255.5526410000002</v>
      </c>
      <c r="G263" s="3">
        <f t="shared" si="9"/>
        <v>9.6531837121738198E-2</v>
      </c>
      <c r="H263" s="1" t="s">
        <v>5</v>
      </c>
    </row>
    <row r="264" spans="1:8" x14ac:dyDescent="0.3">
      <c r="A264">
        <v>40</v>
      </c>
      <c r="B264" t="str">
        <f>IF(jewelry_kmeans[[#This Row],[Age]]&lt;=25,"Young",IF(AND(jewelry_kmeans[[#This Row],[Age]]&gt;=26,jewelry_kmeans[[#This Row],[Age]]&lt;=44), "Middle",IF(AND(jewelry_kmeans[[#This Row],[Age]]&gt;=45,jewelry_kmeans[[#This Row],[Age]]&lt;=59),"Older",IF(jewelry_kmeans[[#This Row],[Age]]&gt;=60,"Senior"))))</f>
        <v>Middle</v>
      </c>
      <c r="C264" s="2">
        <v>98821</v>
      </c>
      <c r="D264" s="2" t="str">
        <f t="shared" si="8"/>
        <v>Middle</v>
      </c>
      <c r="E264" s="3">
        <v>0.27908084999999999</v>
      </c>
      <c r="F264" s="2">
        <v>15995.16005</v>
      </c>
      <c r="G264" s="3">
        <f t="shared" si="9"/>
        <v>0.16185992906366056</v>
      </c>
      <c r="H264" s="1" t="s">
        <v>5</v>
      </c>
    </row>
    <row r="265" spans="1:8" x14ac:dyDescent="0.3">
      <c r="A265">
        <v>42</v>
      </c>
      <c r="B265" t="str">
        <f>IF(jewelry_kmeans[[#This Row],[Age]]&lt;=25,"Young",IF(AND(jewelry_kmeans[[#This Row],[Age]]&gt;=26,jewelry_kmeans[[#This Row],[Age]]&lt;=44), "Middle",IF(AND(jewelry_kmeans[[#This Row],[Age]]&gt;=45,jewelry_kmeans[[#This Row],[Age]]&lt;=59),"Older",IF(jewelry_kmeans[[#This Row],[Age]]&gt;=60,"Senior"))))</f>
        <v>Middle</v>
      </c>
      <c r="C265" s="2">
        <v>106990</v>
      </c>
      <c r="D265" s="2" t="str">
        <f t="shared" si="8"/>
        <v>Middle</v>
      </c>
      <c r="E265" s="3">
        <v>0.330065422</v>
      </c>
      <c r="F265" s="2">
        <v>14856.939</v>
      </c>
      <c r="G265" s="3">
        <f t="shared" si="9"/>
        <v>0.13886287503505002</v>
      </c>
      <c r="H265" s="1" t="s">
        <v>5</v>
      </c>
    </row>
    <row r="266" spans="1:8" x14ac:dyDescent="0.3">
      <c r="A266">
        <v>89</v>
      </c>
      <c r="B266" t="str">
        <f>IF(jewelry_kmeans[[#This Row],[Age]]&lt;=25,"Young",IF(AND(jewelry_kmeans[[#This Row],[Age]]&gt;=26,jewelry_kmeans[[#This Row],[Age]]&lt;=44), "Middle",IF(AND(jewelry_kmeans[[#This Row],[Age]]&gt;=45,jewelry_kmeans[[#This Row],[Age]]&lt;=59),"Older",IF(jewelry_kmeans[[#This Row],[Age]]&gt;=60,"Senior"))))</f>
        <v>Senior</v>
      </c>
      <c r="C266" s="2">
        <v>26940</v>
      </c>
      <c r="D266" s="2" t="str">
        <f t="shared" si="8"/>
        <v>Low</v>
      </c>
      <c r="E266" s="3">
        <v>0.326005133</v>
      </c>
      <c r="F266" s="2">
        <v>16555.159380000001</v>
      </c>
      <c r="G266" s="3">
        <f t="shared" si="9"/>
        <v>0.61451965033407574</v>
      </c>
      <c r="H266" s="1" t="s">
        <v>5</v>
      </c>
    </row>
    <row r="267" spans="1:8" x14ac:dyDescent="0.3">
      <c r="A267">
        <v>93</v>
      </c>
      <c r="B267" t="str">
        <f>IF(jewelry_kmeans[[#This Row],[Age]]&lt;=25,"Young",IF(AND(jewelry_kmeans[[#This Row],[Age]]&gt;=26,jewelry_kmeans[[#This Row],[Age]]&lt;=44), "Middle",IF(AND(jewelry_kmeans[[#This Row],[Age]]&gt;=45,jewelry_kmeans[[#This Row],[Age]]&lt;=59),"Older",IF(jewelry_kmeans[[#This Row],[Age]]&gt;=60,"Senior"))))</f>
        <v>Senior</v>
      </c>
      <c r="C267" s="2">
        <v>17672</v>
      </c>
      <c r="D267" s="2" t="str">
        <f t="shared" si="8"/>
        <v>Low</v>
      </c>
      <c r="E267" s="3">
        <v>0.30329236900000001</v>
      </c>
      <c r="F267" s="2">
        <v>18516.451809999999</v>
      </c>
      <c r="G267" s="3">
        <f t="shared" si="9"/>
        <v>1.0477847334766861</v>
      </c>
      <c r="H267" s="1" t="s">
        <v>5</v>
      </c>
    </row>
    <row r="268" spans="1:8" x14ac:dyDescent="0.3">
      <c r="A268">
        <v>17</v>
      </c>
      <c r="B268" t="str">
        <f>IF(jewelry_kmeans[[#This Row],[Age]]&lt;=25,"Young",IF(AND(jewelry_kmeans[[#This Row],[Age]]&gt;=26,jewelry_kmeans[[#This Row],[Age]]&lt;=44), "Middle",IF(AND(jewelry_kmeans[[#This Row],[Age]]&gt;=45,jewelry_kmeans[[#This Row],[Age]]&lt;=59),"Older",IF(jewelry_kmeans[[#This Row],[Age]]&gt;=60,"Senior"))))</f>
        <v>Young</v>
      </c>
      <c r="C268" s="2">
        <v>134734</v>
      </c>
      <c r="D268" s="2" t="str">
        <f t="shared" si="8"/>
        <v>High</v>
      </c>
      <c r="E268" s="3">
        <v>0.85792166700000005</v>
      </c>
      <c r="F268" s="2">
        <v>0</v>
      </c>
      <c r="G268" s="3">
        <f t="shared" si="9"/>
        <v>0</v>
      </c>
      <c r="H268" s="1" t="s">
        <v>5</v>
      </c>
    </row>
    <row r="269" spans="1:8" x14ac:dyDescent="0.3">
      <c r="A269">
        <v>24</v>
      </c>
      <c r="B269" t="str">
        <f>IF(jewelry_kmeans[[#This Row],[Age]]&lt;=25,"Young",IF(AND(jewelry_kmeans[[#This Row],[Age]]&gt;=26,jewelry_kmeans[[#This Row],[Age]]&lt;=44), "Middle",IF(AND(jewelry_kmeans[[#This Row],[Age]]&gt;=45,jewelry_kmeans[[#This Row],[Age]]&lt;=59),"Older",IF(jewelry_kmeans[[#This Row],[Age]]&gt;=60,"Senior"))))</f>
        <v>Young</v>
      </c>
      <c r="C269" s="2">
        <v>129087</v>
      </c>
      <c r="D269" s="2" t="str">
        <f t="shared" si="8"/>
        <v>High</v>
      </c>
      <c r="E269" s="3">
        <v>0.82711794299999997</v>
      </c>
      <c r="F269" s="2">
        <v>3290.8294689999998</v>
      </c>
      <c r="G269" s="3">
        <f t="shared" si="9"/>
        <v>2.5493112931588773E-2</v>
      </c>
      <c r="H269" s="1" t="s">
        <v>5</v>
      </c>
    </row>
    <row r="270" spans="1:8" x14ac:dyDescent="0.3">
      <c r="A270">
        <v>34</v>
      </c>
      <c r="B270" t="str">
        <f>IF(jewelry_kmeans[[#This Row],[Age]]&lt;=25,"Young",IF(AND(jewelry_kmeans[[#This Row],[Age]]&gt;=26,jewelry_kmeans[[#This Row],[Age]]&lt;=44), "Middle",IF(AND(jewelry_kmeans[[#This Row],[Age]]&gt;=45,jewelry_kmeans[[#This Row],[Age]]&lt;=59),"Older",IF(jewelry_kmeans[[#This Row],[Age]]&gt;=60,"Senior"))))</f>
        <v>Middle</v>
      </c>
      <c r="C270" s="2">
        <v>89598</v>
      </c>
      <c r="D270" s="2" t="str">
        <f t="shared" si="8"/>
        <v>Middle</v>
      </c>
      <c r="E270" s="3">
        <v>0.340152381</v>
      </c>
      <c r="F270" s="2">
        <v>12832.76872</v>
      </c>
      <c r="G270" s="3">
        <f t="shared" si="9"/>
        <v>0.14322606218888814</v>
      </c>
      <c r="H270" s="1" t="s">
        <v>5</v>
      </c>
    </row>
    <row r="271" spans="1:8" x14ac:dyDescent="0.3">
      <c r="A271">
        <v>90</v>
      </c>
      <c r="B271" t="str">
        <f>IF(jewelry_kmeans[[#This Row],[Age]]&lt;=25,"Young",IF(AND(jewelry_kmeans[[#This Row],[Age]]&gt;=26,jewelry_kmeans[[#This Row],[Age]]&lt;=44), "Middle",IF(AND(jewelry_kmeans[[#This Row],[Age]]&gt;=45,jewelry_kmeans[[#This Row],[Age]]&lt;=59),"Older",IF(jewelry_kmeans[[#This Row],[Age]]&gt;=60,"Senior"))))</f>
        <v>Senior</v>
      </c>
      <c r="C271" s="2">
        <v>33490</v>
      </c>
      <c r="D271" s="2" t="str">
        <f t="shared" si="8"/>
        <v>Low</v>
      </c>
      <c r="E271" s="3">
        <v>0.419908528</v>
      </c>
      <c r="F271" s="2">
        <v>17091.90423</v>
      </c>
      <c r="G271" s="3">
        <f t="shared" si="9"/>
        <v>0.51035844222155868</v>
      </c>
      <c r="H271" s="1" t="s">
        <v>5</v>
      </c>
    </row>
    <row r="272" spans="1:8" x14ac:dyDescent="0.3">
      <c r="A272">
        <v>20</v>
      </c>
      <c r="B272" t="str">
        <f>IF(jewelry_kmeans[[#This Row],[Age]]&lt;=25,"Young",IF(AND(jewelry_kmeans[[#This Row],[Age]]&gt;=26,jewelry_kmeans[[#This Row],[Age]]&lt;=44), "Middle",IF(AND(jewelry_kmeans[[#This Row],[Age]]&gt;=45,jewelry_kmeans[[#This Row],[Age]]&lt;=59),"Older",IF(jewelry_kmeans[[#This Row],[Age]]&gt;=60,"Senior"))))</f>
        <v>Young</v>
      </c>
      <c r="C272" s="2">
        <v>122581</v>
      </c>
      <c r="D272" s="2" t="str">
        <f t="shared" si="8"/>
        <v>High</v>
      </c>
      <c r="E272" s="3">
        <v>0.89408061599999999</v>
      </c>
      <c r="F272" s="2">
        <v>4444.4476839999998</v>
      </c>
      <c r="G272" s="3">
        <f t="shared" si="9"/>
        <v>3.6257231414330113E-2</v>
      </c>
      <c r="H272" s="1" t="s">
        <v>5</v>
      </c>
    </row>
    <row r="273" spans="1:8" x14ac:dyDescent="0.3">
      <c r="A273">
        <v>92</v>
      </c>
      <c r="B273" t="str">
        <f>IF(jewelry_kmeans[[#This Row],[Age]]&lt;=25,"Young",IF(AND(jewelry_kmeans[[#This Row],[Age]]&gt;=26,jewelry_kmeans[[#This Row],[Age]]&lt;=44), "Middle",IF(AND(jewelry_kmeans[[#This Row],[Age]]&gt;=45,jewelry_kmeans[[#This Row],[Age]]&lt;=59),"Older",IF(jewelry_kmeans[[#This Row],[Age]]&gt;=60,"Senior"))))</f>
        <v>Senior</v>
      </c>
      <c r="C273" s="2">
        <v>22484</v>
      </c>
      <c r="D273" s="2" t="str">
        <f t="shared" si="8"/>
        <v>Low</v>
      </c>
      <c r="E273" s="3">
        <v>0.33177326200000001</v>
      </c>
      <c r="F273" s="2">
        <v>18615.632590000001</v>
      </c>
      <c r="G273" s="3">
        <f t="shared" si="9"/>
        <v>0.8279502130403843</v>
      </c>
      <c r="H273" s="1" t="s">
        <v>5</v>
      </c>
    </row>
    <row r="274" spans="1:8" x14ac:dyDescent="0.3">
      <c r="A274">
        <v>84</v>
      </c>
      <c r="B274" t="str">
        <f>IF(jewelry_kmeans[[#This Row],[Age]]&lt;=25,"Young",IF(AND(jewelry_kmeans[[#This Row],[Age]]&gt;=26,jewelry_kmeans[[#This Row],[Age]]&lt;=44), "Middle",IF(AND(jewelry_kmeans[[#This Row],[Age]]&gt;=45,jewelry_kmeans[[#This Row],[Age]]&lt;=59),"Older",IF(jewelry_kmeans[[#This Row],[Age]]&gt;=60,"Senior"))))</f>
        <v>Senior</v>
      </c>
      <c r="C274" s="2">
        <v>115237</v>
      </c>
      <c r="D274" s="2" t="str">
        <f t="shared" si="8"/>
        <v>High</v>
      </c>
      <c r="E274" s="3">
        <v>6.8778210000000006E-2</v>
      </c>
      <c r="F274" s="2">
        <v>14396.56828</v>
      </c>
      <c r="G274" s="3">
        <f t="shared" si="9"/>
        <v>0.12493008564957435</v>
      </c>
      <c r="H274" s="1" t="s">
        <v>5</v>
      </c>
    </row>
    <row r="275" spans="1:8" x14ac:dyDescent="0.3">
      <c r="A275">
        <v>59</v>
      </c>
      <c r="B275" t="str">
        <f>IF(jewelry_kmeans[[#This Row],[Age]]&lt;=25,"Young",IF(AND(jewelry_kmeans[[#This Row],[Age]]&gt;=26,jewelry_kmeans[[#This Row],[Age]]&lt;=44), "Middle",IF(AND(jewelry_kmeans[[#This Row],[Age]]&gt;=45,jewelry_kmeans[[#This Row],[Age]]&lt;=59),"Older",IF(jewelry_kmeans[[#This Row],[Age]]&gt;=60,"Senior"))))</f>
        <v>Older</v>
      </c>
      <c r="C275" s="2">
        <v>73350</v>
      </c>
      <c r="D275" s="2" t="str">
        <f t="shared" si="8"/>
        <v>Low</v>
      </c>
      <c r="E275" s="3">
        <v>0.67977359100000001</v>
      </c>
      <c r="F275" s="2">
        <v>6710.5740180000003</v>
      </c>
      <c r="G275" s="3">
        <f t="shared" si="9"/>
        <v>9.1487035010224954E-2</v>
      </c>
      <c r="H275" s="1" t="s">
        <v>5</v>
      </c>
    </row>
    <row r="276" spans="1:8" x14ac:dyDescent="0.3">
      <c r="A276">
        <v>61</v>
      </c>
      <c r="B276" t="str">
        <f>IF(jewelry_kmeans[[#This Row],[Age]]&lt;=25,"Young",IF(AND(jewelry_kmeans[[#This Row],[Age]]&gt;=26,jewelry_kmeans[[#This Row],[Age]]&lt;=44), "Middle",IF(AND(jewelry_kmeans[[#This Row],[Age]]&gt;=45,jewelry_kmeans[[#This Row],[Age]]&lt;=59),"Older",IF(jewelry_kmeans[[#This Row],[Age]]&gt;=60,"Senior"))))</f>
        <v>Senior</v>
      </c>
      <c r="C276" s="2">
        <v>65914</v>
      </c>
      <c r="D276" s="2" t="str">
        <f t="shared" si="8"/>
        <v>Low</v>
      </c>
      <c r="E276" s="3">
        <v>0.77810223099999998</v>
      </c>
      <c r="F276" s="2">
        <v>6406.8771299999999</v>
      </c>
      <c r="G276" s="3">
        <f t="shared" si="9"/>
        <v>9.7200551172740235E-2</v>
      </c>
      <c r="H276" s="1" t="s">
        <v>5</v>
      </c>
    </row>
    <row r="277" spans="1:8" x14ac:dyDescent="0.3">
      <c r="A277">
        <v>67</v>
      </c>
      <c r="B277" t="str">
        <f>IF(jewelry_kmeans[[#This Row],[Age]]&lt;=25,"Young",IF(AND(jewelry_kmeans[[#This Row],[Age]]&gt;=26,jewelry_kmeans[[#This Row],[Age]]&lt;=44), "Middle",IF(AND(jewelry_kmeans[[#This Row],[Age]]&gt;=45,jewelry_kmeans[[#This Row],[Age]]&lt;=59),"Older",IF(jewelry_kmeans[[#This Row],[Age]]&gt;=60,"Senior"))))</f>
        <v>Senior</v>
      </c>
      <c r="C277" s="2">
        <v>68663</v>
      </c>
      <c r="D277" s="2" t="str">
        <f t="shared" si="8"/>
        <v>Low</v>
      </c>
      <c r="E277" s="3">
        <v>0.77383363100000002</v>
      </c>
      <c r="F277" s="2">
        <v>7451.9940139999999</v>
      </c>
      <c r="G277" s="3">
        <f t="shared" si="9"/>
        <v>0.10852997996009496</v>
      </c>
      <c r="H277" s="1" t="s">
        <v>5</v>
      </c>
    </row>
    <row r="278" spans="1:8" x14ac:dyDescent="0.3">
      <c r="A278">
        <v>82</v>
      </c>
      <c r="B278" t="str">
        <f>IF(jewelry_kmeans[[#This Row],[Age]]&lt;=25,"Young",IF(AND(jewelry_kmeans[[#This Row],[Age]]&gt;=26,jewelry_kmeans[[#This Row],[Age]]&lt;=44), "Middle",IF(AND(jewelry_kmeans[[#This Row],[Age]]&gt;=45,jewelry_kmeans[[#This Row],[Age]]&lt;=59),"Older",IF(jewelry_kmeans[[#This Row],[Age]]&gt;=60,"Senior"))))</f>
        <v>Senior</v>
      </c>
      <c r="C278" s="2">
        <v>33610</v>
      </c>
      <c r="D278" s="2" t="str">
        <f t="shared" si="8"/>
        <v>Low</v>
      </c>
      <c r="E278" s="3">
        <v>0.30125323399999998</v>
      </c>
      <c r="F278" s="2">
        <v>17755.664939999999</v>
      </c>
      <c r="G278" s="3">
        <f t="shared" si="9"/>
        <v>0.5282851811960726</v>
      </c>
      <c r="H278" s="1" t="s">
        <v>5</v>
      </c>
    </row>
    <row r="279" spans="1:8" x14ac:dyDescent="0.3">
      <c r="A279">
        <v>94</v>
      </c>
      <c r="B279" t="str">
        <f>IF(jewelry_kmeans[[#This Row],[Age]]&lt;=25,"Young",IF(AND(jewelry_kmeans[[#This Row],[Age]]&gt;=26,jewelry_kmeans[[#This Row],[Age]]&lt;=44), "Middle",IF(AND(jewelry_kmeans[[#This Row],[Age]]&gt;=45,jewelry_kmeans[[#This Row],[Age]]&lt;=59),"Older",IF(jewelry_kmeans[[#This Row],[Age]]&gt;=60,"Senior"))))</f>
        <v>Senior</v>
      </c>
      <c r="C279" s="2">
        <v>18937</v>
      </c>
      <c r="D279" s="2" t="str">
        <f t="shared" si="8"/>
        <v>Low</v>
      </c>
      <c r="E279" s="3">
        <v>0.34709506000000001</v>
      </c>
      <c r="F279" s="2">
        <v>17739.776099999999</v>
      </c>
      <c r="G279" s="3">
        <f t="shared" si="9"/>
        <v>0.93677858689338322</v>
      </c>
      <c r="H279" s="1" t="s">
        <v>5</v>
      </c>
    </row>
    <row r="280" spans="1:8" x14ac:dyDescent="0.3">
      <c r="A280">
        <v>28</v>
      </c>
      <c r="B280" t="str">
        <f>IF(jewelry_kmeans[[#This Row],[Age]]&lt;=25,"Young",IF(AND(jewelry_kmeans[[#This Row],[Age]]&gt;=26,jewelry_kmeans[[#This Row],[Age]]&lt;=44), "Middle",IF(AND(jewelry_kmeans[[#This Row],[Age]]&gt;=45,jewelry_kmeans[[#This Row],[Age]]&lt;=59),"Older",IF(jewelry_kmeans[[#This Row],[Age]]&gt;=60,"Senior"))))</f>
        <v>Middle</v>
      </c>
      <c r="C280" s="2">
        <v>109075</v>
      </c>
      <c r="D280" s="2" t="str">
        <f t="shared" si="8"/>
        <v>High</v>
      </c>
      <c r="E280" s="3">
        <v>0.36276196100000002</v>
      </c>
      <c r="F280" s="2">
        <v>14082.45824</v>
      </c>
      <c r="G280" s="3">
        <f t="shared" si="9"/>
        <v>0.12910802878753153</v>
      </c>
      <c r="H280" s="1" t="s">
        <v>5</v>
      </c>
    </row>
    <row r="281" spans="1:8" x14ac:dyDescent="0.3">
      <c r="A281">
        <v>36</v>
      </c>
      <c r="B281" t="str">
        <f>IF(jewelry_kmeans[[#This Row],[Age]]&lt;=25,"Young",IF(AND(jewelry_kmeans[[#This Row],[Age]]&gt;=26,jewelry_kmeans[[#This Row],[Age]]&lt;=44), "Middle",IF(AND(jewelry_kmeans[[#This Row],[Age]]&gt;=45,jewelry_kmeans[[#This Row],[Age]]&lt;=59),"Older",IF(jewelry_kmeans[[#This Row],[Age]]&gt;=60,"Senior"))))</f>
        <v>Middle</v>
      </c>
      <c r="C281" s="2">
        <v>105567</v>
      </c>
      <c r="D281" s="2" t="str">
        <f t="shared" si="8"/>
        <v>Middle</v>
      </c>
      <c r="E281" s="3">
        <v>0.312638849</v>
      </c>
      <c r="F281" s="2">
        <v>14355.310949999999</v>
      </c>
      <c r="G281" s="3">
        <f t="shared" si="9"/>
        <v>0.13598293927079486</v>
      </c>
      <c r="H281" s="1" t="s">
        <v>5</v>
      </c>
    </row>
    <row r="282" spans="1:8" x14ac:dyDescent="0.3">
      <c r="A282">
        <v>34</v>
      </c>
      <c r="B282" t="str">
        <f>IF(jewelry_kmeans[[#This Row],[Age]]&lt;=25,"Young",IF(AND(jewelry_kmeans[[#This Row],[Age]]&gt;=26,jewelry_kmeans[[#This Row],[Age]]&lt;=44), "Middle",IF(AND(jewelry_kmeans[[#This Row],[Age]]&gt;=45,jewelry_kmeans[[#This Row],[Age]]&lt;=59),"Older",IF(jewelry_kmeans[[#This Row],[Age]]&gt;=60,"Senior"))))</f>
        <v>Middle</v>
      </c>
      <c r="C282" s="2">
        <v>119877</v>
      </c>
      <c r="D282" s="2" t="str">
        <f t="shared" si="8"/>
        <v>High</v>
      </c>
      <c r="E282" s="3">
        <v>0.30543699499999999</v>
      </c>
      <c r="F282" s="2">
        <v>15634.78829</v>
      </c>
      <c r="G282" s="3">
        <f t="shared" si="9"/>
        <v>0.13042358659292441</v>
      </c>
      <c r="H282" s="1" t="s">
        <v>5</v>
      </c>
    </row>
    <row r="283" spans="1:8" x14ac:dyDescent="0.3">
      <c r="A283">
        <v>77</v>
      </c>
      <c r="B283" t="str">
        <f>IF(jewelry_kmeans[[#This Row],[Age]]&lt;=25,"Young",IF(AND(jewelry_kmeans[[#This Row],[Age]]&gt;=26,jewelry_kmeans[[#This Row],[Age]]&lt;=44), "Middle",IF(AND(jewelry_kmeans[[#This Row],[Age]]&gt;=45,jewelry_kmeans[[#This Row],[Age]]&lt;=59),"Older",IF(jewelry_kmeans[[#This Row],[Age]]&gt;=60,"Senior"))))</f>
        <v>Senior</v>
      </c>
      <c r="C283" s="2">
        <v>128596</v>
      </c>
      <c r="D283" s="2" t="str">
        <f t="shared" si="8"/>
        <v>High</v>
      </c>
      <c r="E283" s="3">
        <v>4.0824071000000003E-2</v>
      </c>
      <c r="F283" s="2">
        <v>14503.41079</v>
      </c>
      <c r="G283" s="3">
        <f t="shared" si="9"/>
        <v>0.11278275210737504</v>
      </c>
      <c r="H283" s="1" t="s">
        <v>5</v>
      </c>
    </row>
    <row r="284" spans="1:8" x14ac:dyDescent="0.3">
      <c r="A284">
        <v>63</v>
      </c>
      <c r="B284" t="str">
        <f>IF(jewelry_kmeans[[#This Row],[Age]]&lt;=25,"Young",IF(AND(jewelry_kmeans[[#This Row],[Age]]&gt;=26,jewelry_kmeans[[#This Row],[Age]]&lt;=44), "Middle",IF(AND(jewelry_kmeans[[#This Row],[Age]]&gt;=45,jewelry_kmeans[[#This Row],[Age]]&lt;=59),"Older",IF(jewelry_kmeans[[#This Row],[Age]]&gt;=60,"Senior"))))</f>
        <v>Senior</v>
      </c>
      <c r="C284" s="2">
        <v>67370</v>
      </c>
      <c r="D284" s="2" t="str">
        <f t="shared" si="8"/>
        <v>Low</v>
      </c>
      <c r="E284" s="3">
        <v>0.89994055299999998</v>
      </c>
      <c r="F284" s="2">
        <v>5985.0770300000004</v>
      </c>
      <c r="G284" s="3">
        <f t="shared" si="9"/>
        <v>8.883890500222652E-2</v>
      </c>
      <c r="H284" s="1" t="s">
        <v>5</v>
      </c>
    </row>
    <row r="285" spans="1:8" x14ac:dyDescent="0.3">
      <c r="A285">
        <v>35</v>
      </c>
      <c r="B285" t="str">
        <f>IF(jewelry_kmeans[[#This Row],[Age]]&lt;=25,"Young",IF(AND(jewelry_kmeans[[#This Row],[Age]]&gt;=26,jewelry_kmeans[[#This Row],[Age]]&lt;=44), "Middle",IF(AND(jewelry_kmeans[[#This Row],[Age]]&gt;=45,jewelry_kmeans[[#This Row],[Age]]&lt;=59),"Older",IF(jewelry_kmeans[[#This Row],[Age]]&gt;=60,"Senior"))))</f>
        <v>Middle</v>
      </c>
      <c r="C285" s="2">
        <v>112878</v>
      </c>
      <c r="D285" s="2" t="str">
        <f t="shared" si="8"/>
        <v>High</v>
      </c>
      <c r="E285" s="3">
        <v>0.30091358000000001</v>
      </c>
      <c r="F285" s="2">
        <v>13755.4823</v>
      </c>
      <c r="G285" s="3">
        <f t="shared" si="9"/>
        <v>0.12186149914066514</v>
      </c>
      <c r="H285" s="1" t="s">
        <v>5</v>
      </c>
    </row>
    <row r="286" spans="1:8" x14ac:dyDescent="0.3">
      <c r="A286">
        <v>21</v>
      </c>
      <c r="B286" t="str">
        <f>IF(jewelry_kmeans[[#This Row],[Age]]&lt;=25,"Young",IF(AND(jewelry_kmeans[[#This Row],[Age]]&gt;=26,jewelry_kmeans[[#This Row],[Age]]&lt;=44), "Middle",IF(AND(jewelry_kmeans[[#This Row],[Age]]&gt;=45,jewelry_kmeans[[#This Row],[Age]]&lt;=59),"Older",IF(jewelry_kmeans[[#This Row],[Age]]&gt;=60,"Senior"))))</f>
        <v>Young</v>
      </c>
      <c r="C286" s="2">
        <v>123678</v>
      </c>
      <c r="D286" s="2" t="str">
        <f t="shared" si="8"/>
        <v>High</v>
      </c>
      <c r="E286" s="3">
        <v>0.83202526899999996</v>
      </c>
      <c r="F286" s="2">
        <v>2838.8158210000001</v>
      </c>
      <c r="G286" s="3">
        <f t="shared" si="9"/>
        <v>2.295328046216789E-2</v>
      </c>
      <c r="H286" s="1" t="s">
        <v>5</v>
      </c>
    </row>
    <row r="287" spans="1:8" x14ac:dyDescent="0.3">
      <c r="A287">
        <v>86</v>
      </c>
      <c r="B287" t="str">
        <f>IF(jewelry_kmeans[[#This Row],[Age]]&lt;=25,"Young",IF(AND(jewelry_kmeans[[#This Row],[Age]]&gt;=26,jewelry_kmeans[[#This Row],[Age]]&lt;=44), "Middle",IF(AND(jewelry_kmeans[[#This Row],[Age]]&gt;=45,jewelry_kmeans[[#This Row],[Age]]&lt;=59),"Older",IF(jewelry_kmeans[[#This Row],[Age]]&gt;=60,"Senior"))))</f>
        <v>Senior</v>
      </c>
      <c r="C287" s="2">
        <v>18812</v>
      </c>
      <c r="D287" s="2" t="str">
        <f t="shared" si="8"/>
        <v>Low</v>
      </c>
      <c r="E287" s="3">
        <v>0.34154575999999998</v>
      </c>
      <c r="F287" s="2">
        <v>16157.73414</v>
      </c>
      <c r="G287" s="3">
        <f t="shared" si="9"/>
        <v>0.85890570593238358</v>
      </c>
      <c r="H287" s="1" t="s">
        <v>5</v>
      </c>
    </row>
    <row r="288" spans="1:8" x14ac:dyDescent="0.3">
      <c r="A288">
        <v>56</v>
      </c>
      <c r="B288" t="str">
        <f>IF(jewelry_kmeans[[#This Row],[Age]]&lt;=25,"Young",IF(AND(jewelry_kmeans[[#This Row],[Age]]&gt;=26,jewelry_kmeans[[#This Row],[Age]]&lt;=44), "Middle",IF(AND(jewelry_kmeans[[#This Row],[Age]]&gt;=45,jewelry_kmeans[[#This Row],[Age]]&lt;=59),"Older",IF(jewelry_kmeans[[#This Row],[Age]]&gt;=60,"Senior"))))</f>
        <v>Older</v>
      </c>
      <c r="C288" s="2">
        <v>80431</v>
      </c>
      <c r="D288" s="2" t="str">
        <f t="shared" si="8"/>
        <v>Middle</v>
      </c>
      <c r="E288" s="3">
        <v>0.75943159599999999</v>
      </c>
      <c r="F288" s="2">
        <v>8150.5574390000002</v>
      </c>
      <c r="G288" s="3">
        <f t="shared" si="9"/>
        <v>0.10133602017878679</v>
      </c>
      <c r="H288" s="1" t="s">
        <v>5</v>
      </c>
    </row>
    <row r="289" spans="1:8" x14ac:dyDescent="0.3">
      <c r="A289">
        <v>83</v>
      </c>
      <c r="B289" t="str">
        <f>IF(jewelry_kmeans[[#This Row],[Age]]&lt;=25,"Young",IF(AND(jewelry_kmeans[[#This Row],[Age]]&gt;=26,jewelry_kmeans[[#This Row],[Age]]&lt;=44), "Middle",IF(AND(jewelry_kmeans[[#This Row],[Age]]&gt;=45,jewelry_kmeans[[#This Row],[Age]]&lt;=59),"Older",IF(jewelry_kmeans[[#This Row],[Age]]&gt;=60,"Senior"))))</f>
        <v>Senior</v>
      </c>
      <c r="C289" s="2">
        <v>26882</v>
      </c>
      <c r="D289" s="2" t="str">
        <f t="shared" si="8"/>
        <v>Low</v>
      </c>
      <c r="E289" s="3">
        <v>0.34797963199999998</v>
      </c>
      <c r="F289" s="2">
        <v>17775.228169999998</v>
      </c>
      <c r="G289" s="3">
        <f t="shared" si="9"/>
        <v>0.66123161111524431</v>
      </c>
      <c r="H289" s="1" t="s">
        <v>5</v>
      </c>
    </row>
    <row r="290" spans="1:8" x14ac:dyDescent="0.3">
      <c r="A290">
        <v>28</v>
      </c>
      <c r="B290" t="str">
        <f>IF(jewelry_kmeans[[#This Row],[Age]]&lt;=25,"Young",IF(AND(jewelry_kmeans[[#This Row],[Age]]&gt;=26,jewelry_kmeans[[#This Row],[Age]]&lt;=44), "Middle",IF(AND(jewelry_kmeans[[#This Row],[Age]]&gt;=45,jewelry_kmeans[[#This Row],[Age]]&lt;=59),"Older",IF(jewelry_kmeans[[#This Row],[Age]]&gt;=60,"Senior"))))</f>
        <v>Middle</v>
      </c>
      <c r="C290" s="2">
        <v>117108</v>
      </c>
      <c r="D290" s="2" t="str">
        <f t="shared" si="8"/>
        <v>High</v>
      </c>
      <c r="E290" s="3">
        <v>0.85707849300000005</v>
      </c>
      <c r="F290" s="2">
        <v>4749.8792370000001</v>
      </c>
      <c r="G290" s="3">
        <f t="shared" si="9"/>
        <v>4.0559818603340507E-2</v>
      </c>
      <c r="H290" s="1" t="s">
        <v>5</v>
      </c>
    </row>
    <row r="291" spans="1:8" x14ac:dyDescent="0.3">
      <c r="A291">
        <v>59</v>
      </c>
      <c r="B291" t="str">
        <f>IF(jewelry_kmeans[[#This Row],[Age]]&lt;=25,"Young",IF(AND(jewelry_kmeans[[#This Row],[Age]]&gt;=26,jewelry_kmeans[[#This Row],[Age]]&lt;=44), "Middle",IF(AND(jewelry_kmeans[[#This Row],[Age]]&gt;=45,jewelry_kmeans[[#This Row],[Age]]&lt;=59),"Older",IF(jewelry_kmeans[[#This Row],[Age]]&gt;=60,"Senior"))))</f>
        <v>Older</v>
      </c>
      <c r="C291" s="2">
        <v>82199</v>
      </c>
      <c r="D291" s="2" t="str">
        <f t="shared" si="8"/>
        <v>Middle</v>
      </c>
      <c r="E291" s="3">
        <v>0.80351450999999996</v>
      </c>
      <c r="F291" s="2">
        <v>5880.8148339999998</v>
      </c>
      <c r="G291" s="3">
        <f t="shared" si="9"/>
        <v>7.1543629898173935E-2</v>
      </c>
      <c r="H291" s="1" t="s">
        <v>5</v>
      </c>
    </row>
    <row r="292" spans="1:8" x14ac:dyDescent="0.3">
      <c r="A292">
        <v>83</v>
      </c>
      <c r="B292" t="str">
        <f>IF(jewelry_kmeans[[#This Row],[Age]]&lt;=25,"Young",IF(AND(jewelry_kmeans[[#This Row],[Age]]&gt;=26,jewelry_kmeans[[#This Row],[Age]]&lt;=44), "Middle",IF(AND(jewelry_kmeans[[#This Row],[Age]]&gt;=45,jewelry_kmeans[[#This Row],[Age]]&lt;=59),"Older",IF(jewelry_kmeans[[#This Row],[Age]]&gt;=60,"Senior"))))</f>
        <v>Senior</v>
      </c>
      <c r="C292" s="2">
        <v>18162</v>
      </c>
      <c r="D292" s="2" t="str">
        <f t="shared" si="8"/>
        <v>Low</v>
      </c>
      <c r="E292" s="3">
        <v>0.30137345500000001</v>
      </c>
      <c r="F292" s="2">
        <v>16029.469209999999</v>
      </c>
      <c r="G292" s="3">
        <f t="shared" si="9"/>
        <v>0.88258282182579006</v>
      </c>
      <c r="H292" s="1" t="s">
        <v>5</v>
      </c>
    </row>
    <row r="293" spans="1:8" x14ac:dyDescent="0.3">
      <c r="A293">
        <v>83</v>
      </c>
      <c r="B293" t="str">
        <f>IF(jewelry_kmeans[[#This Row],[Age]]&lt;=25,"Young",IF(AND(jewelry_kmeans[[#This Row],[Age]]&gt;=26,jewelry_kmeans[[#This Row],[Age]]&lt;=44), "Middle",IF(AND(jewelry_kmeans[[#This Row],[Age]]&gt;=45,jewelry_kmeans[[#This Row],[Age]]&lt;=59),"Older",IF(jewelry_kmeans[[#This Row],[Age]]&gt;=60,"Senior"))))</f>
        <v>Senior</v>
      </c>
      <c r="C293" s="2">
        <v>30492</v>
      </c>
      <c r="D293" s="2" t="str">
        <f t="shared" si="8"/>
        <v>Low</v>
      </c>
      <c r="E293" s="3">
        <v>0.30163146899999999</v>
      </c>
      <c r="F293" s="2">
        <v>15365.858459999999</v>
      </c>
      <c r="G293" s="3">
        <f t="shared" si="9"/>
        <v>0.50393081660763472</v>
      </c>
      <c r="H293" s="1" t="s">
        <v>5</v>
      </c>
    </row>
    <row r="294" spans="1:8" x14ac:dyDescent="0.3">
      <c r="A294">
        <v>29</v>
      </c>
      <c r="B294" t="str">
        <f>IF(jewelry_kmeans[[#This Row],[Age]]&lt;=25,"Young",IF(AND(jewelry_kmeans[[#This Row],[Age]]&gt;=26,jewelry_kmeans[[#This Row],[Age]]&lt;=44), "Middle",IF(AND(jewelry_kmeans[[#This Row],[Age]]&gt;=45,jewelry_kmeans[[#This Row],[Age]]&lt;=59),"Older",IF(jewelry_kmeans[[#This Row],[Age]]&gt;=60,"Senior"))))</f>
        <v>Middle</v>
      </c>
      <c r="C294" s="2">
        <v>110860</v>
      </c>
      <c r="D294" s="2" t="str">
        <f t="shared" si="8"/>
        <v>High</v>
      </c>
      <c r="E294" s="3">
        <v>0.31944030099999998</v>
      </c>
      <c r="F294" s="2">
        <v>16260.42103</v>
      </c>
      <c r="G294" s="3">
        <f t="shared" si="9"/>
        <v>0.14667527539238678</v>
      </c>
      <c r="H294" s="1" t="s">
        <v>5</v>
      </c>
    </row>
    <row r="295" spans="1:8" x14ac:dyDescent="0.3">
      <c r="A295">
        <v>61</v>
      </c>
      <c r="B295" t="str">
        <f>IF(jewelry_kmeans[[#This Row],[Age]]&lt;=25,"Young",IF(AND(jewelry_kmeans[[#This Row],[Age]]&gt;=26,jewelry_kmeans[[#This Row],[Age]]&lt;=44), "Middle",IF(AND(jewelry_kmeans[[#This Row],[Age]]&gt;=45,jewelry_kmeans[[#This Row],[Age]]&lt;=59),"Older",IF(jewelry_kmeans[[#This Row],[Age]]&gt;=60,"Senior"))))</f>
        <v>Senior</v>
      </c>
      <c r="C295" s="2">
        <v>68842</v>
      </c>
      <c r="D295" s="2" t="str">
        <f t="shared" si="8"/>
        <v>Low</v>
      </c>
      <c r="E295" s="3">
        <v>0.75440654200000001</v>
      </c>
      <c r="F295" s="2">
        <v>4077.6586569999999</v>
      </c>
      <c r="G295" s="3">
        <f t="shared" si="9"/>
        <v>5.9232135280787891E-2</v>
      </c>
      <c r="H295" s="1" t="s">
        <v>5</v>
      </c>
    </row>
    <row r="296" spans="1:8" x14ac:dyDescent="0.3">
      <c r="A296">
        <v>84</v>
      </c>
      <c r="B296" t="str">
        <f>IF(jewelry_kmeans[[#This Row],[Age]]&lt;=25,"Young",IF(AND(jewelry_kmeans[[#This Row],[Age]]&gt;=26,jewelry_kmeans[[#This Row],[Age]]&lt;=44), "Middle",IF(AND(jewelry_kmeans[[#This Row],[Age]]&gt;=45,jewelry_kmeans[[#This Row],[Age]]&lt;=59),"Older",IF(jewelry_kmeans[[#This Row],[Age]]&gt;=60,"Senior"))))</f>
        <v>Senior</v>
      </c>
      <c r="C296" s="2">
        <v>110582</v>
      </c>
      <c r="D296" s="2" t="str">
        <f t="shared" si="8"/>
        <v>High</v>
      </c>
      <c r="E296" s="3">
        <v>7.9049032000000005E-2</v>
      </c>
      <c r="F296" s="2">
        <v>14937.99517</v>
      </c>
      <c r="G296" s="3">
        <f t="shared" si="9"/>
        <v>0.1350852324067208</v>
      </c>
      <c r="H296" s="1" t="s">
        <v>5</v>
      </c>
    </row>
    <row r="297" spans="1:8" x14ac:dyDescent="0.3">
      <c r="A297">
        <v>34</v>
      </c>
      <c r="B297" t="str">
        <f>IF(jewelry_kmeans[[#This Row],[Age]]&lt;=25,"Young",IF(AND(jewelry_kmeans[[#This Row],[Age]]&gt;=26,jewelry_kmeans[[#This Row],[Age]]&lt;=44), "Middle",IF(AND(jewelry_kmeans[[#This Row],[Age]]&gt;=45,jewelry_kmeans[[#This Row],[Age]]&lt;=59),"Older",IF(jewelry_kmeans[[#This Row],[Age]]&gt;=60,"Senior"))))</f>
        <v>Middle</v>
      </c>
      <c r="C297" s="2">
        <v>111303</v>
      </c>
      <c r="D297" s="2" t="str">
        <f t="shared" si="8"/>
        <v>High</v>
      </c>
      <c r="E297" s="3">
        <v>0.34531257700000001</v>
      </c>
      <c r="F297" s="2">
        <v>14624.31863</v>
      </c>
      <c r="G297" s="3">
        <f t="shared" si="9"/>
        <v>0.13139195376584639</v>
      </c>
      <c r="H297" s="1" t="s">
        <v>5</v>
      </c>
    </row>
    <row r="298" spans="1:8" x14ac:dyDescent="0.3">
      <c r="A298">
        <v>33</v>
      </c>
      <c r="B298" t="str">
        <f>IF(jewelry_kmeans[[#This Row],[Age]]&lt;=25,"Young",IF(AND(jewelry_kmeans[[#This Row],[Age]]&gt;=26,jewelry_kmeans[[#This Row],[Age]]&lt;=44), "Middle",IF(AND(jewelry_kmeans[[#This Row],[Age]]&gt;=45,jewelry_kmeans[[#This Row],[Age]]&lt;=59),"Older",IF(jewelry_kmeans[[#This Row],[Age]]&gt;=60,"Senior"))))</f>
        <v>Middle</v>
      </c>
      <c r="C298" s="2">
        <v>108345</v>
      </c>
      <c r="D298" s="2" t="str">
        <f t="shared" si="8"/>
        <v>High</v>
      </c>
      <c r="E298" s="3">
        <v>0.32541329000000002</v>
      </c>
      <c r="F298" s="2">
        <v>15646.32172</v>
      </c>
      <c r="G298" s="3">
        <f t="shared" si="9"/>
        <v>0.14441203304259542</v>
      </c>
      <c r="H298" s="1" t="s">
        <v>5</v>
      </c>
    </row>
    <row r="299" spans="1:8" x14ac:dyDescent="0.3">
      <c r="A299">
        <v>55</v>
      </c>
      <c r="B299" t="str">
        <f>IF(jewelry_kmeans[[#This Row],[Age]]&lt;=25,"Young",IF(AND(jewelry_kmeans[[#This Row],[Age]]&gt;=26,jewelry_kmeans[[#This Row],[Age]]&lt;=44), "Middle",IF(AND(jewelry_kmeans[[#This Row],[Age]]&gt;=45,jewelry_kmeans[[#This Row],[Age]]&lt;=59),"Older",IF(jewelry_kmeans[[#This Row],[Age]]&gt;=60,"Senior"))))</f>
        <v>Older</v>
      </c>
      <c r="C299" s="2">
        <v>76831</v>
      </c>
      <c r="D299" s="2" t="str">
        <f t="shared" si="8"/>
        <v>Middle</v>
      </c>
      <c r="E299" s="3">
        <v>0.74211373400000002</v>
      </c>
      <c r="F299" s="2">
        <v>7806.3987500000003</v>
      </c>
      <c r="G299" s="3">
        <f t="shared" si="9"/>
        <v>0.10160480470122737</v>
      </c>
      <c r="H299" s="1" t="s">
        <v>5</v>
      </c>
    </row>
    <row r="300" spans="1:8" x14ac:dyDescent="0.3">
      <c r="A300">
        <v>84</v>
      </c>
      <c r="B300" t="str">
        <f>IF(jewelry_kmeans[[#This Row],[Age]]&lt;=25,"Young",IF(AND(jewelry_kmeans[[#This Row],[Age]]&gt;=26,jewelry_kmeans[[#This Row],[Age]]&lt;=44), "Middle",IF(AND(jewelry_kmeans[[#This Row],[Age]]&gt;=45,jewelry_kmeans[[#This Row],[Age]]&lt;=59),"Older",IF(jewelry_kmeans[[#This Row],[Age]]&gt;=60,"Senior"))))</f>
        <v>Senior</v>
      </c>
      <c r="C300" s="2">
        <v>27384</v>
      </c>
      <c r="D300" s="2" t="str">
        <f t="shared" si="8"/>
        <v>Low</v>
      </c>
      <c r="E300" s="3">
        <v>0.31364671700000002</v>
      </c>
      <c r="F300" s="2">
        <v>16734.672750000002</v>
      </c>
      <c r="G300" s="3">
        <f t="shared" si="9"/>
        <v>0.6111113332602981</v>
      </c>
      <c r="H300" s="1" t="s">
        <v>5</v>
      </c>
    </row>
    <row r="301" spans="1:8" x14ac:dyDescent="0.3">
      <c r="A301">
        <v>39</v>
      </c>
      <c r="B301" t="str">
        <f>IF(jewelry_kmeans[[#This Row],[Age]]&lt;=25,"Young",IF(AND(jewelry_kmeans[[#This Row],[Age]]&gt;=26,jewelry_kmeans[[#This Row],[Age]]&lt;=44), "Middle",IF(AND(jewelry_kmeans[[#This Row],[Age]]&gt;=45,jewelry_kmeans[[#This Row],[Age]]&lt;=59),"Older",IF(jewelry_kmeans[[#This Row],[Age]]&gt;=60,"Senior"))))</f>
        <v>Middle</v>
      </c>
      <c r="C301" s="2">
        <v>99216</v>
      </c>
      <c r="D301" s="2" t="str">
        <f t="shared" si="8"/>
        <v>Middle</v>
      </c>
      <c r="E301" s="3">
        <v>0.216606143</v>
      </c>
      <c r="F301" s="2">
        <v>15230.34511</v>
      </c>
      <c r="G301" s="3">
        <f t="shared" si="9"/>
        <v>0.1535069455531366</v>
      </c>
      <c r="H301" s="1" t="s">
        <v>5</v>
      </c>
    </row>
    <row r="302" spans="1:8" x14ac:dyDescent="0.3">
      <c r="A302">
        <v>38</v>
      </c>
      <c r="B302" t="str">
        <f>IF(jewelry_kmeans[[#This Row],[Age]]&lt;=25,"Young",IF(AND(jewelry_kmeans[[#This Row],[Age]]&gt;=26,jewelry_kmeans[[#This Row],[Age]]&lt;=44), "Middle",IF(AND(jewelry_kmeans[[#This Row],[Age]]&gt;=45,jewelry_kmeans[[#This Row],[Age]]&lt;=59),"Older",IF(jewelry_kmeans[[#This Row],[Age]]&gt;=60,"Senior"))))</f>
        <v>Middle</v>
      </c>
      <c r="C302" s="2">
        <v>113659</v>
      </c>
      <c r="D302" s="2" t="str">
        <f t="shared" si="8"/>
        <v>High</v>
      </c>
      <c r="E302" s="3">
        <v>0.33348598699999998</v>
      </c>
      <c r="F302" s="2">
        <v>14364.69339</v>
      </c>
      <c r="G302" s="3">
        <f t="shared" si="9"/>
        <v>0.12638412611407807</v>
      </c>
      <c r="H302" s="1" t="s">
        <v>5</v>
      </c>
    </row>
    <row r="303" spans="1:8" x14ac:dyDescent="0.3">
      <c r="A303">
        <v>89</v>
      </c>
      <c r="B303" t="str">
        <f>IF(jewelry_kmeans[[#This Row],[Age]]&lt;=25,"Young",IF(AND(jewelry_kmeans[[#This Row],[Age]]&gt;=26,jewelry_kmeans[[#This Row],[Age]]&lt;=44), "Middle",IF(AND(jewelry_kmeans[[#This Row],[Age]]&gt;=45,jewelry_kmeans[[#This Row],[Age]]&lt;=59),"Older",IF(jewelry_kmeans[[#This Row],[Age]]&gt;=60,"Senior"))))</f>
        <v>Senior</v>
      </c>
      <c r="C303" s="2">
        <v>25252</v>
      </c>
      <c r="D303" s="2" t="str">
        <f t="shared" si="8"/>
        <v>Low</v>
      </c>
      <c r="E303" s="3">
        <v>0.32176522099999999</v>
      </c>
      <c r="F303" s="2">
        <v>16539.36419</v>
      </c>
      <c r="G303" s="3">
        <f t="shared" si="9"/>
        <v>0.6549724453508633</v>
      </c>
      <c r="H303" s="1" t="s">
        <v>5</v>
      </c>
    </row>
    <row r="304" spans="1:8" x14ac:dyDescent="0.3">
      <c r="A304">
        <v>59</v>
      </c>
      <c r="B304" t="str">
        <f>IF(jewelry_kmeans[[#This Row],[Age]]&lt;=25,"Young",IF(AND(jewelry_kmeans[[#This Row],[Age]]&gt;=26,jewelry_kmeans[[#This Row],[Age]]&lt;=44), "Middle",IF(AND(jewelry_kmeans[[#This Row],[Age]]&gt;=45,jewelry_kmeans[[#This Row],[Age]]&lt;=59),"Older",IF(jewelry_kmeans[[#This Row],[Age]]&gt;=60,"Senior"))))</f>
        <v>Older</v>
      </c>
      <c r="C304" s="2">
        <v>73596</v>
      </c>
      <c r="D304" s="2" t="str">
        <f t="shared" si="8"/>
        <v>Low</v>
      </c>
      <c r="E304" s="3">
        <v>0.85670421900000004</v>
      </c>
      <c r="F304" s="2">
        <v>8281.7187400000003</v>
      </c>
      <c r="G304" s="3">
        <f t="shared" si="9"/>
        <v>0.11252946817761836</v>
      </c>
      <c r="H304" s="1" t="s">
        <v>5</v>
      </c>
    </row>
    <row r="305" spans="1:8" x14ac:dyDescent="0.3">
      <c r="A305">
        <v>35</v>
      </c>
      <c r="B305" t="str">
        <f>IF(jewelry_kmeans[[#This Row],[Age]]&lt;=25,"Young",IF(AND(jewelry_kmeans[[#This Row],[Age]]&gt;=26,jewelry_kmeans[[#This Row],[Age]]&lt;=44), "Middle",IF(AND(jewelry_kmeans[[#This Row],[Age]]&gt;=45,jewelry_kmeans[[#This Row],[Age]]&lt;=59),"Older",IF(jewelry_kmeans[[#This Row],[Age]]&gt;=60,"Senior"))))</f>
        <v>Middle</v>
      </c>
      <c r="C305" s="2">
        <v>105991</v>
      </c>
      <c r="D305" s="2" t="str">
        <f t="shared" si="8"/>
        <v>Middle</v>
      </c>
      <c r="E305" s="3">
        <v>0.34337797799999997</v>
      </c>
      <c r="F305" s="2">
        <v>16616.088240000001</v>
      </c>
      <c r="G305" s="3">
        <f t="shared" si="9"/>
        <v>0.15676885999754697</v>
      </c>
      <c r="H305" s="1" t="s">
        <v>5</v>
      </c>
    </row>
    <row r="306" spans="1:8" x14ac:dyDescent="0.3">
      <c r="A306">
        <v>59</v>
      </c>
      <c r="B306" t="str">
        <f>IF(jewelry_kmeans[[#This Row],[Age]]&lt;=25,"Young",IF(AND(jewelry_kmeans[[#This Row],[Age]]&gt;=26,jewelry_kmeans[[#This Row],[Age]]&lt;=44), "Middle",IF(AND(jewelry_kmeans[[#This Row],[Age]]&gt;=45,jewelry_kmeans[[#This Row],[Age]]&lt;=59),"Older",IF(jewelry_kmeans[[#This Row],[Age]]&gt;=60,"Senior"))))</f>
        <v>Older</v>
      </c>
      <c r="C306" s="2">
        <v>90422</v>
      </c>
      <c r="D306" s="2" t="str">
        <f t="shared" si="8"/>
        <v>Middle</v>
      </c>
      <c r="E306" s="3">
        <v>0.80621022099999995</v>
      </c>
      <c r="F306" s="2">
        <v>6746.2810840000002</v>
      </c>
      <c r="G306" s="3">
        <f t="shared" si="9"/>
        <v>7.4608846121519107E-2</v>
      </c>
      <c r="H306" s="1" t="s">
        <v>5</v>
      </c>
    </row>
    <row r="307" spans="1:8" x14ac:dyDescent="0.3">
      <c r="A307">
        <v>94</v>
      </c>
      <c r="B307" t="str">
        <f>IF(jewelry_kmeans[[#This Row],[Age]]&lt;=25,"Young",IF(AND(jewelry_kmeans[[#This Row],[Age]]&gt;=26,jewelry_kmeans[[#This Row],[Age]]&lt;=44), "Middle",IF(AND(jewelry_kmeans[[#This Row],[Age]]&gt;=45,jewelry_kmeans[[#This Row],[Age]]&lt;=59),"Older",IF(jewelry_kmeans[[#This Row],[Age]]&gt;=60,"Senior"))))</f>
        <v>Senior</v>
      </c>
      <c r="C307" s="2">
        <v>38923</v>
      </c>
      <c r="D307" s="2" t="str">
        <f t="shared" si="8"/>
        <v>Low</v>
      </c>
      <c r="E307" s="3">
        <v>0.33022601800000001</v>
      </c>
      <c r="F307" s="2">
        <v>16971.181550000001</v>
      </c>
      <c r="G307" s="3">
        <f t="shared" si="9"/>
        <v>0.43601936001849811</v>
      </c>
      <c r="H307" s="1" t="s">
        <v>5</v>
      </c>
    </row>
    <row r="308" spans="1:8" x14ac:dyDescent="0.3">
      <c r="A308">
        <v>86</v>
      </c>
      <c r="B308" t="str">
        <f>IF(jewelry_kmeans[[#This Row],[Age]]&lt;=25,"Young",IF(AND(jewelry_kmeans[[#This Row],[Age]]&gt;=26,jewelry_kmeans[[#This Row],[Age]]&lt;=44), "Middle",IF(AND(jewelry_kmeans[[#This Row],[Age]]&gt;=45,jewelry_kmeans[[#This Row],[Age]]&lt;=59),"Older",IF(jewelry_kmeans[[#This Row],[Age]]&gt;=60,"Senior"))))</f>
        <v>Senior</v>
      </c>
      <c r="C308" s="2">
        <v>28779</v>
      </c>
      <c r="D308" s="2" t="str">
        <f t="shared" si="8"/>
        <v>Low</v>
      </c>
      <c r="E308" s="3">
        <v>0.33652333000000001</v>
      </c>
      <c r="F308" s="2">
        <v>16047.268330000001</v>
      </c>
      <c r="G308" s="3">
        <f t="shared" si="9"/>
        <v>0.55760340282845133</v>
      </c>
      <c r="H308" s="1" t="s">
        <v>5</v>
      </c>
    </row>
    <row r="309" spans="1:8" x14ac:dyDescent="0.3">
      <c r="A309">
        <v>60</v>
      </c>
      <c r="B309" t="str">
        <f>IF(jewelry_kmeans[[#This Row],[Age]]&lt;=25,"Young",IF(AND(jewelry_kmeans[[#This Row],[Age]]&gt;=26,jewelry_kmeans[[#This Row],[Age]]&lt;=44), "Middle",IF(AND(jewelry_kmeans[[#This Row],[Age]]&gt;=45,jewelry_kmeans[[#This Row],[Age]]&lt;=59),"Older",IF(jewelry_kmeans[[#This Row],[Age]]&gt;=60,"Senior"))))</f>
        <v>Senior</v>
      </c>
      <c r="C309" s="2">
        <v>70054</v>
      </c>
      <c r="D309" s="2" t="str">
        <f t="shared" si="8"/>
        <v>Low</v>
      </c>
      <c r="E309" s="3">
        <v>0.71433936099999995</v>
      </c>
      <c r="F309" s="2">
        <v>6609.9185070000003</v>
      </c>
      <c r="G309" s="3">
        <f t="shared" si="9"/>
        <v>9.4354619393610645E-2</v>
      </c>
      <c r="H309" s="1" t="s">
        <v>5</v>
      </c>
    </row>
    <row r="310" spans="1:8" x14ac:dyDescent="0.3">
      <c r="A310">
        <v>79</v>
      </c>
      <c r="B310" t="str">
        <f>IF(jewelry_kmeans[[#This Row],[Age]]&lt;=25,"Young",IF(AND(jewelry_kmeans[[#This Row],[Age]]&gt;=26,jewelry_kmeans[[#This Row],[Age]]&lt;=44), "Middle",IF(AND(jewelry_kmeans[[#This Row],[Age]]&gt;=45,jewelry_kmeans[[#This Row],[Age]]&lt;=59),"Older",IF(jewelry_kmeans[[#This Row],[Age]]&gt;=60,"Senior"))))</f>
        <v>Senior</v>
      </c>
      <c r="C310" s="2">
        <v>38201</v>
      </c>
      <c r="D310" s="2" t="str">
        <f t="shared" si="8"/>
        <v>Low</v>
      </c>
      <c r="E310" s="3">
        <v>0.36978288799999998</v>
      </c>
      <c r="F310" s="2">
        <v>16393.395700000001</v>
      </c>
      <c r="G310" s="3">
        <f t="shared" si="9"/>
        <v>0.42913525038611555</v>
      </c>
      <c r="H310" s="1" t="s">
        <v>5</v>
      </c>
    </row>
    <row r="311" spans="1:8" x14ac:dyDescent="0.3">
      <c r="A311">
        <v>86</v>
      </c>
      <c r="B311" t="str">
        <f>IF(jewelry_kmeans[[#This Row],[Age]]&lt;=25,"Young",IF(AND(jewelry_kmeans[[#This Row],[Age]]&gt;=26,jewelry_kmeans[[#This Row],[Age]]&lt;=44), "Middle",IF(AND(jewelry_kmeans[[#This Row],[Age]]&gt;=45,jewelry_kmeans[[#This Row],[Age]]&lt;=59),"Older",IF(jewelry_kmeans[[#This Row],[Age]]&gt;=60,"Senior"))))</f>
        <v>Senior</v>
      </c>
      <c r="C311" s="2">
        <v>36031</v>
      </c>
      <c r="D311" s="2" t="str">
        <f t="shared" si="8"/>
        <v>Low</v>
      </c>
      <c r="E311" s="3">
        <v>0.240176635</v>
      </c>
      <c r="F311" s="2">
        <v>16945.326239999999</v>
      </c>
      <c r="G311" s="3">
        <f t="shared" si="9"/>
        <v>0.47029852737920119</v>
      </c>
      <c r="H311" s="1" t="s">
        <v>5</v>
      </c>
    </row>
    <row r="312" spans="1:8" x14ac:dyDescent="0.3">
      <c r="A312">
        <v>60</v>
      </c>
      <c r="B312" t="str">
        <f>IF(jewelry_kmeans[[#This Row],[Age]]&lt;=25,"Young",IF(AND(jewelry_kmeans[[#This Row],[Age]]&gt;=26,jewelry_kmeans[[#This Row],[Age]]&lt;=44), "Middle",IF(AND(jewelry_kmeans[[#This Row],[Age]]&gt;=45,jewelry_kmeans[[#This Row],[Age]]&lt;=59),"Older",IF(jewelry_kmeans[[#This Row],[Age]]&gt;=60,"Senior"))))</f>
        <v>Senior</v>
      </c>
      <c r="C312" s="2">
        <v>65942</v>
      </c>
      <c r="D312" s="2" t="str">
        <f t="shared" si="8"/>
        <v>Low</v>
      </c>
      <c r="E312" s="3">
        <v>0.800578385</v>
      </c>
      <c r="F312" s="2">
        <v>5253.265007</v>
      </c>
      <c r="G312" s="3">
        <f t="shared" si="9"/>
        <v>7.9664932925904583E-2</v>
      </c>
      <c r="H312" s="1" t="s">
        <v>5</v>
      </c>
    </row>
    <row r="313" spans="1:8" x14ac:dyDescent="0.3">
      <c r="A313">
        <v>85</v>
      </c>
      <c r="B313" t="str">
        <f>IF(jewelry_kmeans[[#This Row],[Age]]&lt;=25,"Young",IF(AND(jewelry_kmeans[[#This Row],[Age]]&gt;=26,jewelry_kmeans[[#This Row],[Age]]&lt;=44), "Middle",IF(AND(jewelry_kmeans[[#This Row],[Age]]&gt;=45,jewelry_kmeans[[#This Row],[Age]]&lt;=59),"Older",IF(jewelry_kmeans[[#This Row],[Age]]&gt;=60,"Senior"))))</f>
        <v>Senior</v>
      </c>
      <c r="C313" s="2">
        <v>28408</v>
      </c>
      <c r="D313" s="2" t="str">
        <f t="shared" si="8"/>
        <v>Low</v>
      </c>
      <c r="E313" s="3">
        <v>0.35807385899999999</v>
      </c>
      <c r="F313" s="2">
        <v>15063.335800000001</v>
      </c>
      <c r="G313" s="3">
        <f t="shared" si="9"/>
        <v>0.5302497817516193</v>
      </c>
      <c r="H313" s="1" t="s">
        <v>5</v>
      </c>
    </row>
    <row r="314" spans="1:8" x14ac:dyDescent="0.3">
      <c r="A314">
        <v>92</v>
      </c>
      <c r="B314" t="str">
        <f>IF(jewelry_kmeans[[#This Row],[Age]]&lt;=25,"Young",IF(AND(jewelry_kmeans[[#This Row],[Age]]&gt;=26,jewelry_kmeans[[#This Row],[Age]]&lt;=44), "Middle",IF(AND(jewelry_kmeans[[#This Row],[Age]]&gt;=45,jewelry_kmeans[[#This Row],[Age]]&lt;=59),"Older",IF(jewelry_kmeans[[#This Row],[Age]]&gt;=60,"Senior"))))</f>
        <v>Senior</v>
      </c>
      <c r="C314" s="2">
        <v>33550</v>
      </c>
      <c r="D314" s="2" t="str">
        <f t="shared" si="8"/>
        <v>Low</v>
      </c>
      <c r="E314" s="3">
        <v>0.36851562900000001</v>
      </c>
      <c r="F314" s="2">
        <v>17106.32591</v>
      </c>
      <c r="G314" s="3">
        <f t="shared" si="9"/>
        <v>0.50987558599105809</v>
      </c>
      <c r="H314" s="1" t="s">
        <v>5</v>
      </c>
    </row>
    <row r="315" spans="1:8" x14ac:dyDescent="0.3">
      <c r="A315">
        <v>37</v>
      </c>
      <c r="B315" t="str">
        <f>IF(jewelry_kmeans[[#This Row],[Age]]&lt;=25,"Young",IF(AND(jewelry_kmeans[[#This Row],[Age]]&gt;=26,jewelry_kmeans[[#This Row],[Age]]&lt;=44), "Middle",IF(AND(jewelry_kmeans[[#This Row],[Age]]&gt;=45,jewelry_kmeans[[#This Row],[Age]]&lt;=59),"Older",IF(jewelry_kmeans[[#This Row],[Age]]&gt;=60,"Senior"))))</f>
        <v>Middle</v>
      </c>
      <c r="C315" s="2">
        <v>108651</v>
      </c>
      <c r="D315" s="2" t="str">
        <f t="shared" si="8"/>
        <v>High</v>
      </c>
      <c r="E315" s="3">
        <v>0.192343616</v>
      </c>
      <c r="F315" s="2">
        <v>15881.242200000001</v>
      </c>
      <c r="G315" s="3">
        <f t="shared" si="9"/>
        <v>0.14616747383825276</v>
      </c>
      <c r="H315" s="1" t="s">
        <v>5</v>
      </c>
    </row>
    <row r="316" spans="1:8" x14ac:dyDescent="0.3">
      <c r="A316">
        <v>89</v>
      </c>
      <c r="B316" t="str">
        <f>IF(jewelry_kmeans[[#This Row],[Age]]&lt;=25,"Young",IF(AND(jewelry_kmeans[[#This Row],[Age]]&gt;=26,jewelry_kmeans[[#This Row],[Age]]&lt;=44), "Middle",IF(AND(jewelry_kmeans[[#This Row],[Age]]&gt;=45,jewelry_kmeans[[#This Row],[Age]]&lt;=59),"Older",IF(jewelry_kmeans[[#This Row],[Age]]&gt;=60,"Senior"))))</f>
        <v>Senior</v>
      </c>
      <c r="C316" s="2">
        <v>34524</v>
      </c>
      <c r="D316" s="2" t="str">
        <f t="shared" si="8"/>
        <v>Low</v>
      </c>
      <c r="E316" s="3">
        <v>0.34811827299999998</v>
      </c>
      <c r="F316" s="2">
        <v>14051.256520000001</v>
      </c>
      <c r="G316" s="3">
        <f t="shared" si="9"/>
        <v>0.40699966747769672</v>
      </c>
      <c r="H316" s="1" t="s">
        <v>5</v>
      </c>
    </row>
    <row r="317" spans="1:8" x14ac:dyDescent="0.3">
      <c r="A317">
        <v>67</v>
      </c>
      <c r="B317" t="str">
        <f>IF(jewelry_kmeans[[#This Row],[Age]]&lt;=25,"Young",IF(AND(jewelry_kmeans[[#This Row],[Age]]&gt;=26,jewelry_kmeans[[#This Row],[Age]]&lt;=44), "Middle",IF(AND(jewelry_kmeans[[#This Row],[Age]]&gt;=45,jewelry_kmeans[[#This Row],[Age]]&lt;=59),"Older",IF(jewelry_kmeans[[#This Row],[Age]]&gt;=60,"Senior"))))</f>
        <v>Senior</v>
      </c>
      <c r="C317" s="2">
        <v>80914</v>
      </c>
      <c r="D317" s="2" t="str">
        <f t="shared" si="8"/>
        <v>Middle</v>
      </c>
      <c r="E317" s="3">
        <v>0.81966425899999995</v>
      </c>
      <c r="F317" s="2">
        <v>6833.5071369999996</v>
      </c>
      <c r="G317" s="3">
        <f t="shared" si="9"/>
        <v>8.4453952801740118E-2</v>
      </c>
      <c r="H317" s="1" t="s">
        <v>5</v>
      </c>
    </row>
    <row r="318" spans="1:8" x14ac:dyDescent="0.3">
      <c r="A318">
        <v>20</v>
      </c>
      <c r="B318" t="str">
        <f>IF(jewelry_kmeans[[#This Row],[Age]]&lt;=25,"Young",IF(AND(jewelry_kmeans[[#This Row],[Age]]&gt;=26,jewelry_kmeans[[#This Row],[Age]]&lt;=44), "Middle",IF(AND(jewelry_kmeans[[#This Row],[Age]]&gt;=45,jewelry_kmeans[[#This Row],[Age]]&lt;=59),"Older",IF(jewelry_kmeans[[#This Row],[Age]]&gt;=60,"Senior"))))</f>
        <v>Young</v>
      </c>
      <c r="C318" s="2">
        <v>129469</v>
      </c>
      <c r="D318" s="2" t="str">
        <f t="shared" si="8"/>
        <v>High</v>
      </c>
      <c r="E318" s="3">
        <v>0.93999543100000005</v>
      </c>
      <c r="F318" s="2">
        <v>5522.5734240000002</v>
      </c>
      <c r="G318" s="3">
        <f t="shared" si="9"/>
        <v>4.2655565610300539E-2</v>
      </c>
      <c r="H318" s="1" t="s">
        <v>5</v>
      </c>
    </row>
    <row r="319" spans="1:8" x14ac:dyDescent="0.3">
      <c r="A319">
        <v>37</v>
      </c>
      <c r="B319" t="str">
        <f>IF(jewelry_kmeans[[#This Row],[Age]]&lt;=25,"Young",IF(AND(jewelry_kmeans[[#This Row],[Age]]&gt;=26,jewelry_kmeans[[#This Row],[Age]]&lt;=44), "Middle",IF(AND(jewelry_kmeans[[#This Row],[Age]]&gt;=45,jewelry_kmeans[[#This Row],[Age]]&lt;=59),"Older",IF(jewelry_kmeans[[#This Row],[Age]]&gt;=60,"Senior"))))</f>
        <v>Middle</v>
      </c>
      <c r="C319" s="2">
        <v>110732</v>
      </c>
      <c r="D319" s="2" t="str">
        <f t="shared" si="8"/>
        <v>High</v>
      </c>
      <c r="E319" s="3">
        <v>0.322676248</v>
      </c>
      <c r="F319" s="2">
        <v>14265.351839999999</v>
      </c>
      <c r="G319" s="3">
        <f t="shared" si="9"/>
        <v>0.12882772676371779</v>
      </c>
      <c r="H319" s="1" t="s">
        <v>5</v>
      </c>
    </row>
    <row r="320" spans="1:8" x14ac:dyDescent="0.3">
      <c r="A320">
        <v>57</v>
      </c>
      <c r="B320" t="str">
        <f>IF(jewelry_kmeans[[#This Row],[Age]]&lt;=25,"Young",IF(AND(jewelry_kmeans[[#This Row],[Age]]&gt;=26,jewelry_kmeans[[#This Row],[Age]]&lt;=44), "Middle",IF(AND(jewelry_kmeans[[#This Row],[Age]]&gt;=45,jewelry_kmeans[[#This Row],[Age]]&lt;=59),"Older",IF(jewelry_kmeans[[#This Row],[Age]]&gt;=60,"Senior"))))</f>
        <v>Older</v>
      </c>
      <c r="C320" s="2">
        <v>79794</v>
      </c>
      <c r="D320" s="2" t="str">
        <f t="shared" si="8"/>
        <v>Middle</v>
      </c>
      <c r="E320" s="3">
        <v>0.82240840100000001</v>
      </c>
      <c r="F320" s="2">
        <v>5893.9752850000004</v>
      </c>
      <c r="G320" s="3">
        <f t="shared" si="9"/>
        <v>7.3864893162393169E-2</v>
      </c>
      <c r="H320" s="1" t="s">
        <v>5</v>
      </c>
    </row>
    <row r="321" spans="1:8" x14ac:dyDescent="0.3">
      <c r="A321">
        <v>33</v>
      </c>
      <c r="B321" t="str">
        <f>IF(jewelry_kmeans[[#This Row],[Age]]&lt;=25,"Young",IF(AND(jewelry_kmeans[[#This Row],[Age]]&gt;=26,jewelry_kmeans[[#This Row],[Age]]&lt;=44), "Middle",IF(AND(jewelry_kmeans[[#This Row],[Age]]&gt;=45,jewelry_kmeans[[#This Row],[Age]]&lt;=59),"Older",IF(jewelry_kmeans[[#This Row],[Age]]&gt;=60,"Senior"))))</f>
        <v>Middle</v>
      </c>
      <c r="C321" s="2">
        <v>92569</v>
      </c>
      <c r="D321" s="2" t="str">
        <f t="shared" si="8"/>
        <v>Middle</v>
      </c>
      <c r="E321" s="3">
        <v>0.33607980599999998</v>
      </c>
      <c r="F321" s="2">
        <v>13765.686</v>
      </c>
      <c r="G321" s="3">
        <f t="shared" si="9"/>
        <v>0.14870729941989219</v>
      </c>
      <c r="H321" s="1" t="s">
        <v>5</v>
      </c>
    </row>
    <row r="322" spans="1:8" x14ac:dyDescent="0.3">
      <c r="A322">
        <v>56</v>
      </c>
      <c r="B322" t="str">
        <f>IF(jewelry_kmeans[[#This Row],[Age]]&lt;=25,"Young",IF(AND(jewelry_kmeans[[#This Row],[Age]]&gt;=26,jewelry_kmeans[[#This Row],[Age]]&lt;=44), "Middle",IF(AND(jewelry_kmeans[[#This Row],[Age]]&gt;=45,jewelry_kmeans[[#This Row],[Age]]&lt;=59),"Older",IF(jewelry_kmeans[[#This Row],[Age]]&gt;=60,"Senior"))))</f>
        <v>Older</v>
      </c>
      <c r="C322" s="2">
        <v>73516</v>
      </c>
      <c r="D322" s="2" t="str">
        <f t="shared" ref="D322:D385" si="10">IF(C322&lt;75078,"Low",IF(AND(C322&gt;=75078,C322&lt;=107100),"Middle",IF(C322&gt;107100,"High")))</f>
        <v>Low</v>
      </c>
      <c r="E322" s="3">
        <v>0.80649915400000005</v>
      </c>
      <c r="F322" s="2">
        <v>7696.8323739999996</v>
      </c>
      <c r="G322" s="3">
        <f t="shared" ref="G322:G385" si="11">F322/C322</f>
        <v>0.10469601683987159</v>
      </c>
      <c r="H322" s="1" t="s">
        <v>5</v>
      </c>
    </row>
    <row r="323" spans="1:8" x14ac:dyDescent="0.3">
      <c r="A323">
        <v>67</v>
      </c>
      <c r="B323" t="str">
        <f>IF(jewelry_kmeans[[#This Row],[Age]]&lt;=25,"Young",IF(AND(jewelry_kmeans[[#This Row],[Age]]&gt;=26,jewelry_kmeans[[#This Row],[Age]]&lt;=44), "Middle",IF(AND(jewelry_kmeans[[#This Row],[Age]]&gt;=45,jewelry_kmeans[[#This Row],[Age]]&lt;=59),"Older",IF(jewelry_kmeans[[#This Row],[Age]]&gt;=60,"Senior"))))</f>
        <v>Senior</v>
      </c>
      <c r="C323" s="2">
        <v>78702</v>
      </c>
      <c r="D323" s="2" t="str">
        <f t="shared" si="10"/>
        <v>Middle</v>
      </c>
      <c r="E323" s="3">
        <v>0.76327368200000001</v>
      </c>
      <c r="F323" s="2">
        <v>5030.3648389999998</v>
      </c>
      <c r="G323" s="3">
        <f t="shared" si="11"/>
        <v>6.3916607443267007E-2</v>
      </c>
      <c r="H323" s="1" t="s">
        <v>5</v>
      </c>
    </row>
    <row r="324" spans="1:8" x14ac:dyDescent="0.3">
      <c r="A324">
        <v>89</v>
      </c>
      <c r="B324" t="str">
        <f>IF(jewelry_kmeans[[#This Row],[Age]]&lt;=25,"Young",IF(AND(jewelry_kmeans[[#This Row],[Age]]&gt;=26,jewelry_kmeans[[#This Row],[Age]]&lt;=44), "Middle",IF(AND(jewelry_kmeans[[#This Row],[Age]]&gt;=45,jewelry_kmeans[[#This Row],[Age]]&lt;=59),"Older",IF(jewelry_kmeans[[#This Row],[Age]]&gt;=60,"Senior"))))</f>
        <v>Senior</v>
      </c>
      <c r="C324" s="2">
        <v>28160</v>
      </c>
      <c r="D324" s="2" t="str">
        <f t="shared" si="10"/>
        <v>Low</v>
      </c>
      <c r="E324" s="3">
        <v>0.33884885100000001</v>
      </c>
      <c r="F324" s="2">
        <v>15607.06178</v>
      </c>
      <c r="G324" s="3">
        <f t="shared" si="11"/>
        <v>0.55422804616477273</v>
      </c>
      <c r="H324" s="1" t="s">
        <v>5</v>
      </c>
    </row>
    <row r="325" spans="1:8" x14ac:dyDescent="0.3">
      <c r="A325">
        <v>34</v>
      </c>
      <c r="B325" t="str">
        <f>IF(jewelry_kmeans[[#This Row],[Age]]&lt;=25,"Young",IF(AND(jewelry_kmeans[[#This Row],[Age]]&gt;=26,jewelry_kmeans[[#This Row],[Age]]&lt;=44), "Middle",IF(AND(jewelry_kmeans[[#This Row],[Age]]&gt;=45,jewelry_kmeans[[#This Row],[Age]]&lt;=59),"Older",IF(jewelry_kmeans[[#This Row],[Age]]&gt;=60,"Senior"))))</f>
        <v>Middle</v>
      </c>
      <c r="C325" s="2">
        <v>103204</v>
      </c>
      <c r="D325" s="2" t="str">
        <f t="shared" si="10"/>
        <v>Middle</v>
      </c>
      <c r="E325" s="3">
        <v>0.30108735399999997</v>
      </c>
      <c r="F325" s="2">
        <v>15149.81042</v>
      </c>
      <c r="G325" s="3">
        <f t="shared" si="11"/>
        <v>0.14679479884500601</v>
      </c>
      <c r="H325" s="1" t="s">
        <v>5</v>
      </c>
    </row>
    <row r="326" spans="1:8" x14ac:dyDescent="0.3">
      <c r="A326">
        <v>25</v>
      </c>
      <c r="B326" t="str">
        <f>IF(jewelry_kmeans[[#This Row],[Age]]&lt;=25,"Young",IF(AND(jewelry_kmeans[[#This Row],[Age]]&gt;=26,jewelry_kmeans[[#This Row],[Age]]&lt;=44), "Middle",IF(AND(jewelry_kmeans[[#This Row],[Age]]&gt;=45,jewelry_kmeans[[#This Row],[Age]]&lt;=59),"Older",IF(jewelry_kmeans[[#This Row],[Age]]&gt;=60,"Senior"))))</f>
        <v>Young</v>
      </c>
      <c r="C326" s="2">
        <v>120957</v>
      </c>
      <c r="D326" s="2" t="str">
        <f t="shared" si="10"/>
        <v>High</v>
      </c>
      <c r="E326" s="3">
        <v>0.87767342500000001</v>
      </c>
      <c r="F326" s="2">
        <v>5590.4472159999996</v>
      </c>
      <c r="G326" s="3">
        <f t="shared" si="11"/>
        <v>4.6218467852211939E-2</v>
      </c>
      <c r="H326" s="1" t="s">
        <v>5</v>
      </c>
    </row>
    <row r="327" spans="1:8" x14ac:dyDescent="0.3">
      <c r="A327">
        <v>44</v>
      </c>
      <c r="B327" t="str">
        <f>IF(jewelry_kmeans[[#This Row],[Age]]&lt;=25,"Young",IF(AND(jewelry_kmeans[[#This Row],[Age]]&gt;=26,jewelry_kmeans[[#This Row],[Age]]&lt;=44), "Middle",IF(AND(jewelry_kmeans[[#This Row],[Age]]&gt;=45,jewelry_kmeans[[#This Row],[Age]]&lt;=59),"Older",IF(jewelry_kmeans[[#This Row],[Age]]&gt;=60,"Senior"))))</f>
        <v>Middle</v>
      </c>
      <c r="C327" s="2">
        <v>114642</v>
      </c>
      <c r="D327" s="2" t="str">
        <f t="shared" si="10"/>
        <v>High</v>
      </c>
      <c r="E327" s="3">
        <v>0.30920491500000002</v>
      </c>
      <c r="F327" s="2">
        <v>14067.61779</v>
      </c>
      <c r="G327" s="3">
        <f t="shared" si="11"/>
        <v>0.12270911001203748</v>
      </c>
      <c r="H327" s="1" t="s">
        <v>5</v>
      </c>
    </row>
    <row r="328" spans="1:8" x14ac:dyDescent="0.3">
      <c r="A328">
        <v>68</v>
      </c>
      <c r="B328" t="str">
        <f>IF(jewelry_kmeans[[#This Row],[Age]]&lt;=25,"Young",IF(AND(jewelry_kmeans[[#This Row],[Age]]&gt;=26,jewelry_kmeans[[#This Row],[Age]]&lt;=44), "Middle",IF(AND(jewelry_kmeans[[#This Row],[Age]]&gt;=45,jewelry_kmeans[[#This Row],[Age]]&lt;=59),"Older",IF(jewelry_kmeans[[#This Row],[Age]]&gt;=60,"Senior"))))</f>
        <v>Senior</v>
      </c>
      <c r="C328" s="2">
        <v>68944</v>
      </c>
      <c r="D328" s="2" t="str">
        <f t="shared" si="10"/>
        <v>Low</v>
      </c>
      <c r="E328" s="3">
        <v>0.74556746399999996</v>
      </c>
      <c r="F328" s="2">
        <v>6828.7097020000001</v>
      </c>
      <c r="G328" s="3">
        <f t="shared" si="11"/>
        <v>9.9047193403341838E-2</v>
      </c>
      <c r="H328" s="1" t="s">
        <v>5</v>
      </c>
    </row>
    <row r="329" spans="1:8" x14ac:dyDescent="0.3">
      <c r="A329">
        <v>55</v>
      </c>
      <c r="B329" t="str">
        <f>IF(jewelry_kmeans[[#This Row],[Age]]&lt;=25,"Young",IF(AND(jewelry_kmeans[[#This Row],[Age]]&gt;=26,jewelry_kmeans[[#This Row],[Age]]&lt;=44), "Middle",IF(AND(jewelry_kmeans[[#This Row],[Age]]&gt;=45,jewelry_kmeans[[#This Row],[Age]]&lt;=59),"Older",IF(jewelry_kmeans[[#This Row],[Age]]&gt;=60,"Senior"))))</f>
        <v>Older</v>
      </c>
      <c r="C329" s="2">
        <v>64768</v>
      </c>
      <c r="D329" s="2" t="str">
        <f t="shared" si="10"/>
        <v>Low</v>
      </c>
      <c r="E329" s="3">
        <v>0.73325685100000004</v>
      </c>
      <c r="F329" s="2">
        <v>6486.353873</v>
      </c>
      <c r="G329" s="3">
        <f t="shared" si="11"/>
        <v>0.10014750915575593</v>
      </c>
      <c r="H329" s="1" t="s">
        <v>5</v>
      </c>
    </row>
    <row r="330" spans="1:8" x14ac:dyDescent="0.3">
      <c r="A330">
        <v>21</v>
      </c>
      <c r="B330" t="str">
        <f>IF(jewelry_kmeans[[#This Row],[Age]]&lt;=25,"Young",IF(AND(jewelry_kmeans[[#This Row],[Age]]&gt;=26,jewelry_kmeans[[#This Row],[Age]]&lt;=44), "Middle",IF(AND(jewelry_kmeans[[#This Row],[Age]]&gt;=45,jewelry_kmeans[[#This Row],[Age]]&lt;=59),"Older",IF(jewelry_kmeans[[#This Row],[Age]]&gt;=60,"Senior"))))</f>
        <v>Young</v>
      </c>
      <c r="C330" s="2">
        <v>129726</v>
      </c>
      <c r="D330" s="2" t="str">
        <f t="shared" si="10"/>
        <v>High</v>
      </c>
      <c r="E330" s="3">
        <v>0.95179231200000003</v>
      </c>
      <c r="F330" s="2">
        <v>4550.7995220000003</v>
      </c>
      <c r="G330" s="3">
        <f t="shared" si="11"/>
        <v>3.5080088201285789E-2</v>
      </c>
      <c r="H330" s="1" t="s">
        <v>5</v>
      </c>
    </row>
    <row r="331" spans="1:8" x14ac:dyDescent="0.3">
      <c r="A331">
        <v>36</v>
      </c>
      <c r="B331" t="str">
        <f>IF(jewelry_kmeans[[#This Row],[Age]]&lt;=25,"Young",IF(AND(jewelry_kmeans[[#This Row],[Age]]&gt;=26,jewelry_kmeans[[#This Row],[Age]]&lt;=44), "Middle",IF(AND(jewelry_kmeans[[#This Row],[Age]]&gt;=45,jewelry_kmeans[[#This Row],[Age]]&lt;=59),"Older",IF(jewelry_kmeans[[#This Row],[Age]]&gt;=60,"Senior"))))</f>
        <v>Middle</v>
      </c>
      <c r="C331" s="2">
        <v>109038</v>
      </c>
      <c r="D331" s="2" t="str">
        <f t="shared" si="10"/>
        <v>High</v>
      </c>
      <c r="E331" s="3">
        <v>0.32421320300000001</v>
      </c>
      <c r="F331" s="2">
        <v>16502.389480000002</v>
      </c>
      <c r="G331" s="3">
        <f t="shared" si="11"/>
        <v>0.15134530604009613</v>
      </c>
      <c r="H331" s="1" t="s">
        <v>5</v>
      </c>
    </row>
    <row r="332" spans="1:8" x14ac:dyDescent="0.3">
      <c r="A332">
        <v>26</v>
      </c>
      <c r="B332" t="str">
        <f>IF(jewelry_kmeans[[#This Row],[Age]]&lt;=25,"Young",IF(AND(jewelry_kmeans[[#This Row],[Age]]&gt;=26,jewelry_kmeans[[#This Row],[Age]]&lt;=44), "Middle",IF(AND(jewelry_kmeans[[#This Row],[Age]]&gt;=45,jewelry_kmeans[[#This Row],[Age]]&lt;=59),"Older",IF(jewelry_kmeans[[#This Row],[Age]]&gt;=60,"Senior"))))</f>
        <v>Middle</v>
      </c>
      <c r="C332" s="2">
        <v>125662</v>
      </c>
      <c r="D332" s="2" t="str">
        <f t="shared" si="10"/>
        <v>High</v>
      </c>
      <c r="E332" s="3">
        <v>0.926818366</v>
      </c>
      <c r="F332" s="2">
        <v>6089.4783230000003</v>
      </c>
      <c r="G332" s="3">
        <f t="shared" si="11"/>
        <v>4.8459186731072246E-2</v>
      </c>
      <c r="H332" s="1" t="s">
        <v>5</v>
      </c>
    </row>
    <row r="333" spans="1:8" x14ac:dyDescent="0.3">
      <c r="A333">
        <v>29</v>
      </c>
      <c r="B333" t="str">
        <f>IF(jewelry_kmeans[[#This Row],[Age]]&lt;=25,"Young",IF(AND(jewelry_kmeans[[#This Row],[Age]]&gt;=26,jewelry_kmeans[[#This Row],[Age]]&lt;=44), "Middle",IF(AND(jewelry_kmeans[[#This Row],[Age]]&gt;=45,jewelry_kmeans[[#This Row],[Age]]&lt;=59),"Older",IF(jewelry_kmeans[[#This Row],[Age]]&gt;=60,"Senior"))))</f>
        <v>Middle</v>
      </c>
      <c r="C333" s="2">
        <v>112531</v>
      </c>
      <c r="D333" s="2" t="str">
        <f t="shared" si="10"/>
        <v>High</v>
      </c>
      <c r="E333" s="3">
        <v>0.34276617399999998</v>
      </c>
      <c r="F333" s="2">
        <v>14361.33498</v>
      </c>
      <c r="G333" s="3">
        <f t="shared" si="11"/>
        <v>0.12762114421803769</v>
      </c>
      <c r="H333" s="1" t="s">
        <v>5</v>
      </c>
    </row>
    <row r="334" spans="1:8" x14ac:dyDescent="0.3">
      <c r="A334">
        <v>38</v>
      </c>
      <c r="B334" t="str">
        <f>IF(jewelry_kmeans[[#This Row],[Age]]&lt;=25,"Young",IF(AND(jewelry_kmeans[[#This Row],[Age]]&gt;=26,jewelry_kmeans[[#This Row],[Age]]&lt;=44), "Middle",IF(AND(jewelry_kmeans[[#This Row],[Age]]&gt;=45,jewelry_kmeans[[#This Row],[Age]]&lt;=59),"Older",IF(jewelry_kmeans[[#This Row],[Age]]&gt;=60,"Senior"))))</f>
        <v>Middle</v>
      </c>
      <c r="C334" s="2">
        <v>104738</v>
      </c>
      <c r="D334" s="2" t="str">
        <f t="shared" si="10"/>
        <v>Middle</v>
      </c>
      <c r="E334" s="3">
        <v>0.40595884999999998</v>
      </c>
      <c r="F334" s="2">
        <v>15634.31387</v>
      </c>
      <c r="G334" s="3">
        <f t="shared" si="11"/>
        <v>0.14927069325364242</v>
      </c>
      <c r="H334" s="1" t="s">
        <v>5</v>
      </c>
    </row>
    <row r="335" spans="1:8" x14ac:dyDescent="0.3">
      <c r="A335">
        <v>79</v>
      </c>
      <c r="B335" t="str">
        <f>IF(jewelry_kmeans[[#This Row],[Age]]&lt;=25,"Young",IF(AND(jewelry_kmeans[[#This Row],[Age]]&gt;=26,jewelry_kmeans[[#This Row],[Age]]&lt;=44), "Middle",IF(AND(jewelry_kmeans[[#This Row],[Age]]&gt;=45,jewelry_kmeans[[#This Row],[Age]]&lt;=59),"Older",IF(jewelry_kmeans[[#This Row],[Age]]&gt;=60,"Senior"))))</f>
        <v>Senior</v>
      </c>
      <c r="C335" s="2">
        <v>32421</v>
      </c>
      <c r="D335" s="2" t="str">
        <f t="shared" si="10"/>
        <v>Low</v>
      </c>
      <c r="E335" s="3">
        <v>0.30327620599999999</v>
      </c>
      <c r="F335" s="2">
        <v>15319.46766</v>
      </c>
      <c r="G335" s="3">
        <f t="shared" si="11"/>
        <v>0.47251681502729714</v>
      </c>
      <c r="H335" s="1" t="s">
        <v>5</v>
      </c>
    </row>
    <row r="336" spans="1:8" x14ac:dyDescent="0.3">
      <c r="A336">
        <v>51</v>
      </c>
      <c r="B336" t="str">
        <f>IF(jewelry_kmeans[[#This Row],[Age]]&lt;=25,"Young",IF(AND(jewelry_kmeans[[#This Row],[Age]]&gt;=26,jewelry_kmeans[[#This Row],[Age]]&lt;=44), "Middle",IF(AND(jewelry_kmeans[[#This Row],[Age]]&gt;=45,jewelry_kmeans[[#This Row],[Age]]&lt;=59),"Older",IF(jewelry_kmeans[[#This Row],[Age]]&gt;=60,"Senior"))))</f>
        <v>Older</v>
      </c>
      <c r="C336" s="2">
        <v>72086</v>
      </c>
      <c r="D336" s="2" t="str">
        <f t="shared" si="10"/>
        <v>Low</v>
      </c>
      <c r="E336" s="3">
        <v>0.79111472599999999</v>
      </c>
      <c r="F336" s="2">
        <v>6732.0960690000002</v>
      </c>
      <c r="G336" s="3">
        <f t="shared" si="11"/>
        <v>9.3389785381350052E-2</v>
      </c>
      <c r="H336" s="1" t="s">
        <v>5</v>
      </c>
    </row>
    <row r="337" spans="1:8" x14ac:dyDescent="0.3">
      <c r="A337">
        <v>82</v>
      </c>
      <c r="B337" t="str">
        <f>IF(jewelry_kmeans[[#This Row],[Age]]&lt;=25,"Young",IF(AND(jewelry_kmeans[[#This Row],[Age]]&gt;=26,jewelry_kmeans[[#This Row],[Age]]&lt;=44), "Middle",IF(AND(jewelry_kmeans[[#This Row],[Age]]&gt;=45,jewelry_kmeans[[#This Row],[Age]]&lt;=59),"Older",IF(jewelry_kmeans[[#This Row],[Age]]&gt;=60,"Senior"))))</f>
        <v>Senior</v>
      </c>
      <c r="C337" s="2">
        <v>24391</v>
      </c>
      <c r="D337" s="2" t="str">
        <f t="shared" si="10"/>
        <v>Low</v>
      </c>
      <c r="E337" s="3">
        <v>0.27610134600000003</v>
      </c>
      <c r="F337" s="2">
        <v>17053.03011</v>
      </c>
      <c r="G337" s="3">
        <f t="shared" si="11"/>
        <v>0.69915256078061583</v>
      </c>
      <c r="H337" s="1" t="s">
        <v>5</v>
      </c>
    </row>
    <row r="338" spans="1:8" x14ac:dyDescent="0.3">
      <c r="A338">
        <v>39</v>
      </c>
      <c r="B338" t="str">
        <f>IF(jewelry_kmeans[[#This Row],[Age]]&lt;=25,"Young",IF(AND(jewelry_kmeans[[#This Row],[Age]]&gt;=26,jewelry_kmeans[[#This Row],[Age]]&lt;=44), "Middle",IF(AND(jewelry_kmeans[[#This Row],[Age]]&gt;=45,jewelry_kmeans[[#This Row],[Age]]&lt;=59),"Older",IF(jewelry_kmeans[[#This Row],[Age]]&gt;=60,"Senior"))))</f>
        <v>Middle</v>
      </c>
      <c r="C338" s="2">
        <v>100661</v>
      </c>
      <c r="D338" s="2" t="str">
        <f t="shared" si="10"/>
        <v>Middle</v>
      </c>
      <c r="E338" s="3">
        <v>0.37664124999999998</v>
      </c>
      <c r="F338" s="2">
        <v>16873.128639999999</v>
      </c>
      <c r="G338" s="3">
        <f t="shared" si="11"/>
        <v>0.1676232964107251</v>
      </c>
      <c r="H338" s="1" t="s">
        <v>5</v>
      </c>
    </row>
    <row r="339" spans="1:8" x14ac:dyDescent="0.3">
      <c r="A339">
        <v>36</v>
      </c>
      <c r="B339" t="str">
        <f>IF(jewelry_kmeans[[#This Row],[Age]]&lt;=25,"Young",IF(AND(jewelry_kmeans[[#This Row],[Age]]&gt;=26,jewelry_kmeans[[#This Row],[Age]]&lt;=44), "Middle",IF(AND(jewelry_kmeans[[#This Row],[Age]]&gt;=45,jewelry_kmeans[[#This Row],[Age]]&lt;=59),"Older",IF(jewelry_kmeans[[#This Row],[Age]]&gt;=60,"Senior"))))</f>
        <v>Middle</v>
      </c>
      <c r="C339" s="2">
        <v>109809</v>
      </c>
      <c r="D339" s="2" t="str">
        <f t="shared" si="10"/>
        <v>High</v>
      </c>
      <c r="E339" s="3">
        <v>0.35566018700000002</v>
      </c>
      <c r="F339" s="2">
        <v>14978.502140000001</v>
      </c>
      <c r="G339" s="3">
        <f t="shared" si="11"/>
        <v>0.13640505004143558</v>
      </c>
      <c r="H339" s="1" t="s">
        <v>5</v>
      </c>
    </row>
    <row r="340" spans="1:8" x14ac:dyDescent="0.3">
      <c r="A340">
        <v>57</v>
      </c>
      <c r="B340" t="str">
        <f>IF(jewelry_kmeans[[#This Row],[Age]]&lt;=25,"Young",IF(AND(jewelry_kmeans[[#This Row],[Age]]&gt;=26,jewelry_kmeans[[#This Row],[Age]]&lt;=44), "Middle",IF(AND(jewelry_kmeans[[#This Row],[Age]]&gt;=45,jewelry_kmeans[[#This Row],[Age]]&lt;=59),"Older",IF(jewelry_kmeans[[#This Row],[Age]]&gt;=60,"Senior"))))</f>
        <v>Older</v>
      </c>
      <c r="C340" s="2">
        <v>72055</v>
      </c>
      <c r="D340" s="2" t="str">
        <f t="shared" si="10"/>
        <v>Low</v>
      </c>
      <c r="E340" s="3">
        <v>0.75497234599999996</v>
      </c>
      <c r="F340" s="2">
        <v>6544.8474980000001</v>
      </c>
      <c r="G340" s="3">
        <f t="shared" si="11"/>
        <v>9.0831274692942887E-2</v>
      </c>
      <c r="H340" s="1" t="s">
        <v>5</v>
      </c>
    </row>
    <row r="341" spans="1:8" x14ac:dyDescent="0.3">
      <c r="A341">
        <v>61</v>
      </c>
      <c r="B341" t="str">
        <f>IF(jewelry_kmeans[[#This Row],[Age]]&lt;=25,"Young",IF(AND(jewelry_kmeans[[#This Row],[Age]]&gt;=26,jewelry_kmeans[[#This Row],[Age]]&lt;=44), "Middle",IF(AND(jewelry_kmeans[[#This Row],[Age]]&gt;=45,jewelry_kmeans[[#This Row],[Age]]&lt;=59),"Older",IF(jewelry_kmeans[[#This Row],[Age]]&gt;=60,"Senior"))))</f>
        <v>Senior</v>
      </c>
      <c r="C341" s="2">
        <v>78837</v>
      </c>
      <c r="D341" s="2" t="str">
        <f t="shared" si="10"/>
        <v>Middle</v>
      </c>
      <c r="E341" s="3">
        <v>0.74594897500000001</v>
      </c>
      <c r="F341" s="2">
        <v>6811.3032359999997</v>
      </c>
      <c r="G341" s="3">
        <f t="shared" si="11"/>
        <v>8.6397291068914334E-2</v>
      </c>
      <c r="H341" s="1" t="s">
        <v>5</v>
      </c>
    </row>
    <row r="342" spans="1:8" x14ac:dyDescent="0.3">
      <c r="A342">
        <v>86</v>
      </c>
      <c r="B342" t="str">
        <f>IF(jewelry_kmeans[[#This Row],[Age]]&lt;=25,"Young",IF(AND(jewelry_kmeans[[#This Row],[Age]]&gt;=26,jewelry_kmeans[[#This Row],[Age]]&lt;=44), "Middle",IF(AND(jewelry_kmeans[[#This Row],[Age]]&gt;=45,jewelry_kmeans[[#This Row],[Age]]&lt;=59),"Older",IF(jewelry_kmeans[[#This Row],[Age]]&gt;=60,"Senior"))))</f>
        <v>Senior</v>
      </c>
      <c r="C342" s="2">
        <v>15695</v>
      </c>
      <c r="D342" s="2" t="str">
        <f t="shared" si="10"/>
        <v>Low</v>
      </c>
      <c r="E342" s="3">
        <v>0.257174966</v>
      </c>
      <c r="F342" s="2">
        <v>17366.186259999999</v>
      </c>
      <c r="G342" s="3">
        <f t="shared" si="11"/>
        <v>1.1064788951895508</v>
      </c>
      <c r="H342" s="1" t="s">
        <v>5</v>
      </c>
    </row>
    <row r="343" spans="1:8" x14ac:dyDescent="0.3">
      <c r="A343">
        <v>86</v>
      </c>
      <c r="B343" t="str">
        <f>IF(jewelry_kmeans[[#This Row],[Age]]&lt;=25,"Young",IF(AND(jewelry_kmeans[[#This Row],[Age]]&gt;=26,jewelry_kmeans[[#This Row],[Age]]&lt;=44), "Middle",IF(AND(jewelry_kmeans[[#This Row],[Age]]&gt;=45,jewelry_kmeans[[#This Row],[Age]]&lt;=59),"Older",IF(jewelry_kmeans[[#This Row],[Age]]&gt;=60,"Senior"))))</f>
        <v>Senior</v>
      </c>
      <c r="C343" s="2">
        <v>124372</v>
      </c>
      <c r="D343" s="2" t="str">
        <f t="shared" si="10"/>
        <v>High</v>
      </c>
      <c r="E343" s="3">
        <v>0</v>
      </c>
      <c r="F343" s="2">
        <v>15374.46595</v>
      </c>
      <c r="G343" s="3">
        <f t="shared" si="11"/>
        <v>0.12361677829414981</v>
      </c>
      <c r="H343" s="1" t="s">
        <v>5</v>
      </c>
    </row>
    <row r="344" spans="1:8" x14ac:dyDescent="0.3">
      <c r="A344">
        <v>35</v>
      </c>
      <c r="B344" t="str">
        <f>IF(jewelry_kmeans[[#This Row],[Age]]&lt;=25,"Young",IF(AND(jewelry_kmeans[[#This Row],[Age]]&gt;=26,jewelry_kmeans[[#This Row],[Age]]&lt;=44), "Middle",IF(AND(jewelry_kmeans[[#This Row],[Age]]&gt;=45,jewelry_kmeans[[#This Row],[Age]]&lt;=59),"Older",IF(jewelry_kmeans[[#This Row],[Age]]&gt;=60,"Senior"))))</f>
        <v>Middle</v>
      </c>
      <c r="C344" s="2">
        <v>108499</v>
      </c>
      <c r="D344" s="2" t="str">
        <f t="shared" si="10"/>
        <v>High</v>
      </c>
      <c r="E344" s="3">
        <v>0.26127191300000002</v>
      </c>
      <c r="F344" s="2">
        <v>16046.08302</v>
      </c>
      <c r="G344" s="3">
        <f t="shared" si="11"/>
        <v>0.14789152913851741</v>
      </c>
      <c r="H344" s="1" t="s">
        <v>5</v>
      </c>
    </row>
    <row r="345" spans="1:8" x14ac:dyDescent="0.3">
      <c r="A345">
        <v>89</v>
      </c>
      <c r="B345" t="str">
        <f>IF(jewelry_kmeans[[#This Row],[Age]]&lt;=25,"Young",IF(AND(jewelry_kmeans[[#This Row],[Age]]&gt;=26,jewelry_kmeans[[#This Row],[Age]]&lt;=44), "Middle",IF(AND(jewelry_kmeans[[#This Row],[Age]]&gt;=45,jewelry_kmeans[[#This Row],[Age]]&lt;=59),"Older",IF(jewelry_kmeans[[#This Row],[Age]]&gt;=60,"Senior"))))</f>
        <v>Senior</v>
      </c>
      <c r="C345" s="2">
        <v>22008</v>
      </c>
      <c r="D345" s="2" t="str">
        <f t="shared" si="10"/>
        <v>Low</v>
      </c>
      <c r="E345" s="3">
        <v>0.38190606900000001</v>
      </c>
      <c r="F345" s="2">
        <v>16458.398099999999</v>
      </c>
      <c r="G345" s="3">
        <f t="shared" si="11"/>
        <v>0.7478370637949836</v>
      </c>
      <c r="H345" s="1" t="s">
        <v>5</v>
      </c>
    </row>
    <row r="346" spans="1:8" x14ac:dyDescent="0.3">
      <c r="A346">
        <v>30</v>
      </c>
      <c r="B346" t="str">
        <f>IF(jewelry_kmeans[[#This Row],[Age]]&lt;=25,"Young",IF(AND(jewelry_kmeans[[#This Row],[Age]]&gt;=26,jewelry_kmeans[[#This Row],[Age]]&lt;=44), "Middle",IF(AND(jewelry_kmeans[[#This Row],[Age]]&gt;=45,jewelry_kmeans[[#This Row],[Age]]&lt;=59),"Older",IF(jewelry_kmeans[[#This Row],[Age]]&gt;=60,"Senior"))))</f>
        <v>Middle</v>
      </c>
      <c r="C346" s="2">
        <v>96241</v>
      </c>
      <c r="D346" s="2" t="str">
        <f t="shared" si="10"/>
        <v>Middle</v>
      </c>
      <c r="E346" s="3">
        <v>0.377338491</v>
      </c>
      <c r="F346" s="2">
        <v>15485.156010000001</v>
      </c>
      <c r="G346" s="3">
        <f t="shared" si="11"/>
        <v>0.16089978294074253</v>
      </c>
      <c r="H346" s="1" t="s">
        <v>5</v>
      </c>
    </row>
    <row r="347" spans="1:8" x14ac:dyDescent="0.3">
      <c r="A347">
        <v>60</v>
      </c>
      <c r="B347" t="str">
        <f>IF(jewelry_kmeans[[#This Row],[Age]]&lt;=25,"Young",IF(AND(jewelry_kmeans[[#This Row],[Age]]&gt;=26,jewelry_kmeans[[#This Row],[Age]]&lt;=44), "Middle",IF(AND(jewelry_kmeans[[#This Row],[Age]]&gt;=45,jewelry_kmeans[[#This Row],[Age]]&lt;=59),"Older",IF(jewelry_kmeans[[#This Row],[Age]]&gt;=60,"Senior"))))</f>
        <v>Senior</v>
      </c>
      <c r="C347" s="2">
        <v>74460</v>
      </c>
      <c r="D347" s="2" t="str">
        <f t="shared" si="10"/>
        <v>Low</v>
      </c>
      <c r="E347" s="3">
        <v>0.75453932899999998</v>
      </c>
      <c r="F347" s="2">
        <v>7567.6476519999997</v>
      </c>
      <c r="G347" s="3">
        <f t="shared" si="11"/>
        <v>0.10163373156056943</v>
      </c>
      <c r="H347" s="1" t="s">
        <v>5</v>
      </c>
    </row>
    <row r="348" spans="1:8" x14ac:dyDescent="0.3">
      <c r="A348">
        <v>64</v>
      </c>
      <c r="B348" t="str">
        <f>IF(jewelry_kmeans[[#This Row],[Age]]&lt;=25,"Young",IF(AND(jewelry_kmeans[[#This Row],[Age]]&gt;=26,jewelry_kmeans[[#This Row],[Age]]&lt;=44), "Middle",IF(AND(jewelry_kmeans[[#This Row],[Age]]&gt;=45,jewelry_kmeans[[#This Row],[Age]]&lt;=59),"Older",IF(jewelry_kmeans[[#This Row],[Age]]&gt;=60,"Senior"))))</f>
        <v>Senior</v>
      </c>
      <c r="C348" s="2">
        <v>62886</v>
      </c>
      <c r="D348" s="2" t="str">
        <f t="shared" si="10"/>
        <v>Low</v>
      </c>
      <c r="E348" s="3">
        <v>0.74801626799999998</v>
      </c>
      <c r="F348" s="2">
        <v>8302.5886379999993</v>
      </c>
      <c r="G348" s="3">
        <f t="shared" si="11"/>
        <v>0.13202602547466843</v>
      </c>
      <c r="H348" s="1" t="s">
        <v>5</v>
      </c>
    </row>
    <row r="349" spans="1:8" x14ac:dyDescent="0.3">
      <c r="A349">
        <v>37</v>
      </c>
      <c r="B349" t="str">
        <f>IF(jewelry_kmeans[[#This Row],[Age]]&lt;=25,"Young",IF(AND(jewelry_kmeans[[#This Row],[Age]]&gt;=26,jewelry_kmeans[[#This Row],[Age]]&lt;=44), "Middle",IF(AND(jewelry_kmeans[[#This Row],[Age]]&gt;=45,jewelry_kmeans[[#This Row],[Age]]&lt;=59),"Older",IF(jewelry_kmeans[[#This Row],[Age]]&gt;=60,"Senior"))))</f>
        <v>Middle</v>
      </c>
      <c r="C349" s="2">
        <v>106894</v>
      </c>
      <c r="D349" s="2" t="str">
        <f t="shared" si="10"/>
        <v>Middle</v>
      </c>
      <c r="E349" s="3">
        <v>0.34323576900000002</v>
      </c>
      <c r="F349" s="2">
        <v>14075.21737</v>
      </c>
      <c r="G349" s="3">
        <f t="shared" si="11"/>
        <v>0.13167453149849384</v>
      </c>
      <c r="H349" s="1" t="s">
        <v>5</v>
      </c>
    </row>
    <row r="350" spans="1:8" x14ac:dyDescent="0.3">
      <c r="A350">
        <v>65</v>
      </c>
      <c r="B350" t="str">
        <f>IF(jewelry_kmeans[[#This Row],[Age]]&lt;=25,"Young",IF(AND(jewelry_kmeans[[#This Row],[Age]]&gt;=26,jewelry_kmeans[[#This Row],[Age]]&lt;=44), "Middle",IF(AND(jewelry_kmeans[[#This Row],[Age]]&gt;=45,jewelry_kmeans[[#This Row],[Age]]&lt;=59),"Older",IF(jewelry_kmeans[[#This Row],[Age]]&gt;=60,"Senior"))))</f>
        <v>Senior</v>
      </c>
      <c r="C350" s="2">
        <v>74430</v>
      </c>
      <c r="D350" s="2" t="str">
        <f t="shared" si="10"/>
        <v>Low</v>
      </c>
      <c r="E350" s="3">
        <v>0.75177416200000002</v>
      </c>
      <c r="F350" s="2">
        <v>7145.2511279999999</v>
      </c>
      <c r="G350" s="3">
        <f t="shared" si="11"/>
        <v>9.5999612091898431E-2</v>
      </c>
      <c r="H350" s="1" t="s">
        <v>5</v>
      </c>
    </row>
    <row r="351" spans="1:8" x14ac:dyDescent="0.3">
      <c r="A351">
        <v>90</v>
      </c>
      <c r="B351" t="str">
        <f>IF(jewelry_kmeans[[#This Row],[Age]]&lt;=25,"Young",IF(AND(jewelry_kmeans[[#This Row],[Age]]&gt;=26,jewelry_kmeans[[#This Row],[Age]]&lt;=44), "Middle",IF(AND(jewelry_kmeans[[#This Row],[Age]]&gt;=45,jewelry_kmeans[[#This Row],[Age]]&lt;=59),"Older",IF(jewelry_kmeans[[#This Row],[Age]]&gt;=60,"Senior"))))</f>
        <v>Senior</v>
      </c>
      <c r="C351" s="2">
        <v>24376</v>
      </c>
      <c r="D351" s="2" t="str">
        <f t="shared" si="10"/>
        <v>Low</v>
      </c>
      <c r="E351" s="3">
        <v>0.28127945700000001</v>
      </c>
      <c r="F351" s="2">
        <v>15134.99423</v>
      </c>
      <c r="G351" s="3">
        <f t="shared" si="11"/>
        <v>0.6208973674926157</v>
      </c>
      <c r="H351" s="1" t="s">
        <v>5</v>
      </c>
    </row>
    <row r="352" spans="1:8" x14ac:dyDescent="0.3">
      <c r="A352">
        <v>59</v>
      </c>
      <c r="B352" t="str">
        <f>IF(jewelry_kmeans[[#This Row],[Age]]&lt;=25,"Young",IF(AND(jewelry_kmeans[[#This Row],[Age]]&gt;=26,jewelry_kmeans[[#This Row],[Age]]&lt;=44), "Middle",IF(AND(jewelry_kmeans[[#This Row],[Age]]&gt;=45,jewelry_kmeans[[#This Row],[Age]]&lt;=59),"Older",IF(jewelry_kmeans[[#This Row],[Age]]&gt;=60,"Senior"))))</f>
        <v>Older</v>
      </c>
      <c r="C352" s="2">
        <v>67346</v>
      </c>
      <c r="D352" s="2" t="str">
        <f t="shared" si="10"/>
        <v>Low</v>
      </c>
      <c r="E352" s="3">
        <v>0.725156896</v>
      </c>
      <c r="F352" s="2">
        <v>8857.8491159999994</v>
      </c>
      <c r="G352" s="3">
        <f t="shared" si="11"/>
        <v>0.13152747180233421</v>
      </c>
      <c r="H352" s="1" t="s">
        <v>5</v>
      </c>
    </row>
    <row r="353" spans="1:8" x14ac:dyDescent="0.3">
      <c r="A353">
        <v>29</v>
      </c>
      <c r="B353" t="str">
        <f>IF(jewelry_kmeans[[#This Row],[Age]]&lt;=25,"Young",IF(AND(jewelry_kmeans[[#This Row],[Age]]&gt;=26,jewelry_kmeans[[#This Row],[Age]]&lt;=44), "Middle",IF(AND(jewelry_kmeans[[#This Row],[Age]]&gt;=45,jewelry_kmeans[[#This Row],[Age]]&lt;=59),"Older",IF(jewelry_kmeans[[#This Row],[Age]]&gt;=60,"Senior"))))</f>
        <v>Middle</v>
      </c>
      <c r="C353" s="2">
        <v>106014</v>
      </c>
      <c r="D353" s="2" t="str">
        <f t="shared" si="10"/>
        <v>Middle</v>
      </c>
      <c r="E353" s="3">
        <v>0.347945114</v>
      </c>
      <c r="F353" s="2">
        <v>15038.010749999999</v>
      </c>
      <c r="G353" s="3">
        <f t="shared" si="11"/>
        <v>0.14184929113135999</v>
      </c>
      <c r="H353" s="1" t="s">
        <v>5</v>
      </c>
    </row>
    <row r="354" spans="1:8" x14ac:dyDescent="0.3">
      <c r="A354">
        <v>63</v>
      </c>
      <c r="B354" t="str">
        <f>IF(jewelry_kmeans[[#This Row],[Age]]&lt;=25,"Young",IF(AND(jewelry_kmeans[[#This Row],[Age]]&gt;=26,jewelry_kmeans[[#This Row],[Age]]&lt;=44), "Middle",IF(AND(jewelry_kmeans[[#This Row],[Age]]&gt;=45,jewelry_kmeans[[#This Row],[Age]]&lt;=59),"Older",IF(jewelry_kmeans[[#This Row],[Age]]&gt;=60,"Senior"))))</f>
        <v>Senior</v>
      </c>
      <c r="C354" s="2">
        <v>82343</v>
      </c>
      <c r="D354" s="2" t="str">
        <f t="shared" si="10"/>
        <v>Middle</v>
      </c>
      <c r="E354" s="3">
        <v>0.73231862199999997</v>
      </c>
      <c r="F354" s="2">
        <v>8090.7067399999996</v>
      </c>
      <c r="G354" s="3">
        <f t="shared" si="11"/>
        <v>9.8256157050386789E-2</v>
      </c>
      <c r="H354" s="1" t="s">
        <v>5</v>
      </c>
    </row>
    <row r="355" spans="1:8" x14ac:dyDescent="0.3">
      <c r="A355">
        <v>92</v>
      </c>
      <c r="B355" t="str">
        <f>IF(jewelry_kmeans[[#This Row],[Age]]&lt;=25,"Young",IF(AND(jewelry_kmeans[[#This Row],[Age]]&gt;=26,jewelry_kmeans[[#This Row],[Age]]&lt;=44), "Middle",IF(AND(jewelry_kmeans[[#This Row],[Age]]&gt;=45,jewelry_kmeans[[#This Row],[Age]]&lt;=59),"Older",IF(jewelry_kmeans[[#This Row],[Age]]&gt;=60,"Senior"))))</f>
        <v>Senior</v>
      </c>
      <c r="C355" s="2">
        <v>35484</v>
      </c>
      <c r="D355" s="2" t="str">
        <f t="shared" si="10"/>
        <v>Low</v>
      </c>
      <c r="E355" s="3">
        <v>0.39706360400000001</v>
      </c>
      <c r="F355" s="2">
        <v>17324.045109999999</v>
      </c>
      <c r="G355" s="3">
        <f t="shared" si="11"/>
        <v>0.48822131411340319</v>
      </c>
      <c r="H355" s="1" t="s">
        <v>5</v>
      </c>
    </row>
    <row r="356" spans="1:8" x14ac:dyDescent="0.3">
      <c r="A356">
        <v>17</v>
      </c>
      <c r="B356" t="str">
        <f>IF(jewelry_kmeans[[#This Row],[Age]]&lt;=25,"Young",IF(AND(jewelry_kmeans[[#This Row],[Age]]&gt;=26,jewelry_kmeans[[#This Row],[Age]]&lt;=44), "Middle",IF(AND(jewelry_kmeans[[#This Row],[Age]]&gt;=45,jewelry_kmeans[[#This Row],[Age]]&lt;=59),"Older",IF(jewelry_kmeans[[#This Row],[Age]]&gt;=60,"Senior"))))</f>
        <v>Young</v>
      </c>
      <c r="C356" s="2">
        <v>136255</v>
      </c>
      <c r="D356" s="2" t="str">
        <f t="shared" si="10"/>
        <v>High</v>
      </c>
      <c r="E356" s="3">
        <v>0.93587610399999999</v>
      </c>
      <c r="F356" s="2">
        <v>4126.2266509999999</v>
      </c>
      <c r="G356" s="3">
        <f t="shared" si="11"/>
        <v>3.0283120993725002E-2</v>
      </c>
      <c r="H356" s="1" t="s">
        <v>5</v>
      </c>
    </row>
    <row r="357" spans="1:8" x14ac:dyDescent="0.3">
      <c r="A357">
        <v>34</v>
      </c>
      <c r="B357" t="str">
        <f>IF(jewelry_kmeans[[#This Row],[Age]]&lt;=25,"Young",IF(AND(jewelry_kmeans[[#This Row],[Age]]&gt;=26,jewelry_kmeans[[#This Row],[Age]]&lt;=44), "Middle",IF(AND(jewelry_kmeans[[#This Row],[Age]]&gt;=45,jewelry_kmeans[[#This Row],[Age]]&lt;=59),"Older",IF(jewelry_kmeans[[#This Row],[Age]]&gt;=60,"Senior"))))</f>
        <v>Middle</v>
      </c>
      <c r="C357" s="2">
        <v>98993</v>
      </c>
      <c r="D357" s="2" t="str">
        <f t="shared" si="10"/>
        <v>Middle</v>
      </c>
      <c r="E357" s="3">
        <v>0.32299308900000001</v>
      </c>
      <c r="F357" s="2">
        <v>16138.079369999999</v>
      </c>
      <c r="G357" s="3">
        <f t="shared" si="11"/>
        <v>0.16302242956572685</v>
      </c>
      <c r="H357" s="1" t="s">
        <v>5</v>
      </c>
    </row>
    <row r="358" spans="1:8" x14ac:dyDescent="0.3">
      <c r="A358">
        <v>22</v>
      </c>
      <c r="B358" t="str">
        <f>IF(jewelry_kmeans[[#This Row],[Age]]&lt;=25,"Young",IF(AND(jewelry_kmeans[[#This Row],[Age]]&gt;=26,jewelry_kmeans[[#This Row],[Age]]&lt;=44), "Middle",IF(AND(jewelry_kmeans[[#This Row],[Age]]&gt;=45,jewelry_kmeans[[#This Row],[Age]]&lt;=59),"Older",IF(jewelry_kmeans[[#This Row],[Age]]&gt;=60,"Senior"))))</f>
        <v>Young</v>
      </c>
      <c r="C358" s="2">
        <v>109152</v>
      </c>
      <c r="D358" s="2" t="str">
        <f t="shared" si="10"/>
        <v>High</v>
      </c>
      <c r="E358" s="3">
        <v>0.32344641600000001</v>
      </c>
      <c r="F358" s="2">
        <v>16022.482480000001</v>
      </c>
      <c r="G358" s="3">
        <f t="shared" si="11"/>
        <v>0.14679055335678687</v>
      </c>
      <c r="H358" s="1" t="s">
        <v>5</v>
      </c>
    </row>
    <row r="359" spans="1:8" x14ac:dyDescent="0.3">
      <c r="A359">
        <v>24</v>
      </c>
      <c r="B359" t="str">
        <f>IF(jewelry_kmeans[[#This Row],[Age]]&lt;=25,"Young",IF(AND(jewelry_kmeans[[#This Row],[Age]]&gt;=26,jewelry_kmeans[[#This Row],[Age]]&lt;=44), "Middle",IF(AND(jewelry_kmeans[[#This Row],[Age]]&gt;=45,jewelry_kmeans[[#This Row],[Age]]&lt;=59),"Older",IF(jewelry_kmeans[[#This Row],[Age]]&gt;=60,"Senior"))))</f>
        <v>Young</v>
      </c>
      <c r="C359" s="2">
        <v>120465</v>
      </c>
      <c r="D359" s="2" t="str">
        <f t="shared" si="10"/>
        <v>High</v>
      </c>
      <c r="E359" s="3">
        <v>0.90748538700000003</v>
      </c>
      <c r="F359" s="2">
        <v>4838.3483500000002</v>
      </c>
      <c r="G359" s="3">
        <f t="shared" si="11"/>
        <v>4.016393433777446E-2</v>
      </c>
      <c r="H359" s="1" t="s">
        <v>5</v>
      </c>
    </row>
    <row r="360" spans="1:8" x14ac:dyDescent="0.3">
      <c r="A360">
        <v>36</v>
      </c>
      <c r="B360" t="str">
        <f>IF(jewelry_kmeans[[#This Row],[Age]]&lt;=25,"Young",IF(AND(jewelry_kmeans[[#This Row],[Age]]&gt;=26,jewelry_kmeans[[#This Row],[Age]]&lt;=44), "Middle",IF(AND(jewelry_kmeans[[#This Row],[Age]]&gt;=45,jewelry_kmeans[[#This Row],[Age]]&lt;=59),"Older",IF(jewelry_kmeans[[#This Row],[Age]]&gt;=60,"Senior"))))</f>
        <v>Middle</v>
      </c>
      <c r="C360" s="2">
        <v>104285</v>
      </c>
      <c r="D360" s="2" t="str">
        <f t="shared" si="10"/>
        <v>Middle</v>
      </c>
      <c r="E360" s="3">
        <v>0.21236005099999999</v>
      </c>
      <c r="F360" s="2">
        <v>13347.558779999999</v>
      </c>
      <c r="G360" s="3">
        <f t="shared" si="11"/>
        <v>0.12799116632305702</v>
      </c>
      <c r="H360" s="1" t="s">
        <v>5</v>
      </c>
    </row>
    <row r="361" spans="1:8" x14ac:dyDescent="0.3">
      <c r="A361">
        <v>34</v>
      </c>
      <c r="B361" t="str">
        <f>IF(jewelry_kmeans[[#This Row],[Age]]&lt;=25,"Young",IF(AND(jewelry_kmeans[[#This Row],[Age]]&gt;=26,jewelry_kmeans[[#This Row],[Age]]&lt;=44), "Middle",IF(AND(jewelry_kmeans[[#This Row],[Age]]&gt;=45,jewelry_kmeans[[#This Row],[Age]]&lt;=59),"Older",IF(jewelry_kmeans[[#This Row],[Age]]&gt;=60,"Senior"))))</f>
        <v>Middle</v>
      </c>
      <c r="C361" s="2">
        <v>102291</v>
      </c>
      <c r="D361" s="2" t="str">
        <f t="shared" si="10"/>
        <v>Middle</v>
      </c>
      <c r="E361" s="3">
        <v>0.24786227599999999</v>
      </c>
      <c r="F361" s="2">
        <v>15819.577600000001</v>
      </c>
      <c r="G361" s="3">
        <f t="shared" si="11"/>
        <v>0.15465268303174279</v>
      </c>
      <c r="H361" s="1" t="s">
        <v>5</v>
      </c>
    </row>
    <row r="362" spans="1:8" x14ac:dyDescent="0.3">
      <c r="A362">
        <v>85</v>
      </c>
      <c r="B362" t="str">
        <f>IF(jewelry_kmeans[[#This Row],[Age]]&lt;=25,"Young",IF(AND(jewelry_kmeans[[#This Row],[Age]]&gt;=26,jewelry_kmeans[[#This Row],[Age]]&lt;=44), "Middle",IF(AND(jewelry_kmeans[[#This Row],[Age]]&gt;=45,jewelry_kmeans[[#This Row],[Age]]&lt;=59),"Older",IF(jewelry_kmeans[[#This Row],[Age]]&gt;=60,"Senior"))))</f>
        <v>Senior</v>
      </c>
      <c r="C362" s="2">
        <v>21652</v>
      </c>
      <c r="D362" s="2" t="str">
        <f t="shared" si="10"/>
        <v>Low</v>
      </c>
      <c r="E362" s="3">
        <v>0.31845613699999997</v>
      </c>
      <c r="F362" s="2">
        <v>14175.169889999999</v>
      </c>
      <c r="G362" s="3">
        <f t="shared" si="11"/>
        <v>0.65468177951228523</v>
      </c>
      <c r="H362" s="1" t="s">
        <v>5</v>
      </c>
    </row>
    <row r="363" spans="1:8" x14ac:dyDescent="0.3">
      <c r="A363">
        <v>61</v>
      </c>
      <c r="B363" t="str">
        <f>IF(jewelry_kmeans[[#This Row],[Age]]&lt;=25,"Young",IF(AND(jewelry_kmeans[[#This Row],[Age]]&gt;=26,jewelry_kmeans[[#This Row],[Age]]&lt;=44), "Middle",IF(AND(jewelry_kmeans[[#This Row],[Age]]&gt;=45,jewelry_kmeans[[#This Row],[Age]]&lt;=59),"Older",IF(jewelry_kmeans[[#This Row],[Age]]&gt;=60,"Senior"))))</f>
        <v>Senior</v>
      </c>
      <c r="C363" s="2">
        <v>67372</v>
      </c>
      <c r="D363" s="2" t="str">
        <f t="shared" si="10"/>
        <v>Low</v>
      </c>
      <c r="E363" s="3">
        <v>0.73406731000000003</v>
      </c>
      <c r="F363" s="2">
        <v>6618.549336</v>
      </c>
      <c r="G363" s="3">
        <f t="shared" si="11"/>
        <v>9.82388727661343E-2</v>
      </c>
      <c r="H363" s="1" t="s">
        <v>5</v>
      </c>
    </row>
    <row r="364" spans="1:8" x14ac:dyDescent="0.3">
      <c r="A364">
        <v>27</v>
      </c>
      <c r="B364" t="str">
        <f>IF(jewelry_kmeans[[#This Row],[Age]]&lt;=25,"Young",IF(AND(jewelry_kmeans[[#This Row],[Age]]&gt;=26,jewelry_kmeans[[#This Row],[Age]]&lt;=44), "Middle",IF(AND(jewelry_kmeans[[#This Row],[Age]]&gt;=45,jewelry_kmeans[[#This Row],[Age]]&lt;=59),"Older",IF(jewelry_kmeans[[#This Row],[Age]]&gt;=60,"Senior"))))</f>
        <v>Middle</v>
      </c>
      <c r="C364" s="2">
        <v>122671</v>
      </c>
      <c r="D364" s="2" t="str">
        <f t="shared" si="10"/>
        <v>High</v>
      </c>
      <c r="E364" s="3">
        <v>0.91010711300000002</v>
      </c>
      <c r="F364" s="2">
        <v>4206.2872390000002</v>
      </c>
      <c r="G364" s="3">
        <f t="shared" si="11"/>
        <v>3.4289173798208214E-2</v>
      </c>
      <c r="H364" s="1" t="s">
        <v>5</v>
      </c>
    </row>
    <row r="365" spans="1:8" x14ac:dyDescent="0.3">
      <c r="A365">
        <v>59</v>
      </c>
      <c r="B365" t="str">
        <f>IF(jewelry_kmeans[[#This Row],[Age]]&lt;=25,"Young",IF(AND(jewelry_kmeans[[#This Row],[Age]]&gt;=26,jewelry_kmeans[[#This Row],[Age]]&lt;=44), "Middle",IF(AND(jewelry_kmeans[[#This Row],[Age]]&gt;=45,jewelry_kmeans[[#This Row],[Age]]&lt;=59),"Older",IF(jewelry_kmeans[[#This Row],[Age]]&gt;=60,"Senior"))))</f>
        <v>Older</v>
      </c>
      <c r="C365" s="2">
        <v>68038</v>
      </c>
      <c r="D365" s="2" t="str">
        <f t="shared" si="10"/>
        <v>Low</v>
      </c>
      <c r="E365" s="3">
        <v>0.80148699199999995</v>
      </c>
      <c r="F365" s="2">
        <v>7719.283633</v>
      </c>
      <c r="G365" s="3">
        <f t="shared" si="11"/>
        <v>0.11345547536670685</v>
      </c>
      <c r="H365" s="1" t="s">
        <v>5</v>
      </c>
    </row>
    <row r="366" spans="1:8" x14ac:dyDescent="0.3">
      <c r="A366">
        <v>93</v>
      </c>
      <c r="B366" t="str">
        <f>IF(jewelry_kmeans[[#This Row],[Age]]&lt;=25,"Young",IF(AND(jewelry_kmeans[[#This Row],[Age]]&gt;=26,jewelry_kmeans[[#This Row],[Age]]&lt;=44), "Middle",IF(AND(jewelry_kmeans[[#This Row],[Age]]&gt;=45,jewelry_kmeans[[#This Row],[Age]]&lt;=59),"Older",IF(jewelry_kmeans[[#This Row],[Age]]&gt;=60,"Senior"))))</f>
        <v>Senior</v>
      </c>
      <c r="C366" s="2">
        <v>126601</v>
      </c>
      <c r="D366" s="2" t="str">
        <f t="shared" si="10"/>
        <v>High</v>
      </c>
      <c r="E366" s="3">
        <v>2.5170168999999999E-2</v>
      </c>
      <c r="F366" s="2">
        <v>14117.447039999999</v>
      </c>
      <c r="G366" s="3">
        <f t="shared" si="11"/>
        <v>0.11151133908894874</v>
      </c>
      <c r="H366" s="1" t="s">
        <v>5</v>
      </c>
    </row>
    <row r="367" spans="1:8" x14ac:dyDescent="0.3">
      <c r="A367">
        <v>17</v>
      </c>
      <c r="B367" t="str">
        <f>IF(jewelry_kmeans[[#This Row],[Age]]&lt;=25,"Young",IF(AND(jewelry_kmeans[[#This Row],[Age]]&gt;=26,jewelry_kmeans[[#This Row],[Age]]&lt;=44), "Middle",IF(AND(jewelry_kmeans[[#This Row],[Age]]&gt;=45,jewelry_kmeans[[#This Row],[Age]]&lt;=59),"Older",IF(jewelry_kmeans[[#This Row],[Age]]&gt;=60,"Senior"))))</f>
        <v>Young</v>
      </c>
      <c r="C367" s="2">
        <v>123828</v>
      </c>
      <c r="D367" s="2" t="str">
        <f t="shared" si="10"/>
        <v>High</v>
      </c>
      <c r="E367" s="3">
        <v>0.94201290800000004</v>
      </c>
      <c r="F367" s="2">
        <v>3798.8404</v>
      </c>
      <c r="G367" s="3">
        <f t="shared" si="11"/>
        <v>3.0678363536518396E-2</v>
      </c>
      <c r="H367" s="1" t="s">
        <v>5</v>
      </c>
    </row>
    <row r="368" spans="1:8" x14ac:dyDescent="0.3">
      <c r="A368">
        <v>35</v>
      </c>
      <c r="B368" t="str">
        <f>IF(jewelry_kmeans[[#This Row],[Age]]&lt;=25,"Young",IF(AND(jewelry_kmeans[[#This Row],[Age]]&gt;=26,jewelry_kmeans[[#This Row],[Age]]&lt;=44), "Middle",IF(AND(jewelry_kmeans[[#This Row],[Age]]&gt;=45,jewelry_kmeans[[#This Row],[Age]]&lt;=59),"Older",IF(jewelry_kmeans[[#This Row],[Age]]&gt;=60,"Senior"))))</f>
        <v>Middle</v>
      </c>
      <c r="C368" s="2">
        <v>110106</v>
      </c>
      <c r="D368" s="2" t="str">
        <f t="shared" si="10"/>
        <v>High</v>
      </c>
      <c r="E368" s="3">
        <v>0.28676927099999999</v>
      </c>
      <c r="F368" s="2">
        <v>14924.53722</v>
      </c>
      <c r="G368" s="3">
        <f t="shared" si="11"/>
        <v>0.13554699307939622</v>
      </c>
      <c r="H368" s="1" t="s">
        <v>5</v>
      </c>
    </row>
    <row r="369" spans="1:8" x14ac:dyDescent="0.3">
      <c r="A369">
        <v>28</v>
      </c>
      <c r="B369" t="str">
        <f>IF(jewelry_kmeans[[#This Row],[Age]]&lt;=25,"Young",IF(AND(jewelry_kmeans[[#This Row],[Age]]&gt;=26,jewelry_kmeans[[#This Row],[Age]]&lt;=44), "Middle",IF(AND(jewelry_kmeans[[#This Row],[Age]]&gt;=45,jewelry_kmeans[[#This Row],[Age]]&lt;=59),"Older",IF(jewelry_kmeans[[#This Row],[Age]]&gt;=60,"Senior"))))</f>
        <v>Middle</v>
      </c>
      <c r="C369" s="2">
        <v>127699</v>
      </c>
      <c r="D369" s="2" t="str">
        <f t="shared" si="10"/>
        <v>High</v>
      </c>
      <c r="E369" s="3">
        <v>0.88142454699999995</v>
      </c>
      <c r="F369" s="2">
        <v>5490.8149560000002</v>
      </c>
      <c r="G369" s="3">
        <f t="shared" si="11"/>
        <v>4.2998104574037389E-2</v>
      </c>
      <c r="H369" s="1" t="s">
        <v>5</v>
      </c>
    </row>
    <row r="370" spans="1:8" x14ac:dyDescent="0.3">
      <c r="A370">
        <v>94</v>
      </c>
      <c r="B370" t="str">
        <f>IF(jewelry_kmeans[[#This Row],[Age]]&lt;=25,"Young",IF(AND(jewelry_kmeans[[#This Row],[Age]]&gt;=26,jewelry_kmeans[[#This Row],[Age]]&lt;=44), "Middle",IF(AND(jewelry_kmeans[[#This Row],[Age]]&gt;=45,jewelry_kmeans[[#This Row],[Age]]&lt;=59),"Older",IF(jewelry_kmeans[[#This Row],[Age]]&gt;=60,"Senior"))))</f>
        <v>Senior</v>
      </c>
      <c r="C370" s="2">
        <v>23854</v>
      </c>
      <c r="D370" s="2" t="str">
        <f t="shared" si="10"/>
        <v>Low</v>
      </c>
      <c r="E370" s="3">
        <v>0.314446683</v>
      </c>
      <c r="F370" s="2">
        <v>16828.41012</v>
      </c>
      <c r="G370" s="3">
        <f t="shared" si="11"/>
        <v>0.705475396998407</v>
      </c>
      <c r="H370" s="1" t="s">
        <v>5</v>
      </c>
    </row>
    <row r="371" spans="1:8" x14ac:dyDescent="0.3">
      <c r="A371">
        <v>28</v>
      </c>
      <c r="B371" t="str">
        <f>IF(jewelry_kmeans[[#This Row],[Age]]&lt;=25,"Young",IF(AND(jewelry_kmeans[[#This Row],[Age]]&gt;=26,jewelry_kmeans[[#This Row],[Age]]&lt;=44), "Middle",IF(AND(jewelry_kmeans[[#This Row],[Age]]&gt;=45,jewelry_kmeans[[#This Row],[Age]]&lt;=59),"Older",IF(jewelry_kmeans[[#This Row],[Age]]&gt;=60,"Senior"))))</f>
        <v>Middle</v>
      </c>
      <c r="C371" s="2">
        <v>100592</v>
      </c>
      <c r="D371" s="2" t="str">
        <f t="shared" si="10"/>
        <v>Middle</v>
      </c>
      <c r="E371" s="3">
        <v>0.25959834900000001</v>
      </c>
      <c r="F371" s="2">
        <v>15520.35578</v>
      </c>
      <c r="G371" s="3">
        <f t="shared" si="11"/>
        <v>0.15429016005248927</v>
      </c>
      <c r="H371" s="1" t="s">
        <v>5</v>
      </c>
    </row>
    <row r="372" spans="1:8" x14ac:dyDescent="0.3">
      <c r="A372">
        <v>33</v>
      </c>
      <c r="B372" t="str">
        <f>IF(jewelry_kmeans[[#This Row],[Age]]&lt;=25,"Young",IF(AND(jewelry_kmeans[[#This Row],[Age]]&gt;=26,jewelry_kmeans[[#This Row],[Age]]&lt;=44), "Middle",IF(AND(jewelry_kmeans[[#This Row],[Age]]&gt;=45,jewelry_kmeans[[#This Row],[Age]]&lt;=59),"Older",IF(jewelry_kmeans[[#This Row],[Age]]&gt;=60,"Senior"))))</f>
        <v>Middle</v>
      </c>
      <c r="C372" s="2">
        <v>116616</v>
      </c>
      <c r="D372" s="2" t="str">
        <f t="shared" si="10"/>
        <v>High</v>
      </c>
      <c r="E372" s="3">
        <v>0.32093004800000002</v>
      </c>
      <c r="F372" s="2">
        <v>15104.49811</v>
      </c>
      <c r="G372" s="3">
        <f t="shared" si="11"/>
        <v>0.12952337680935722</v>
      </c>
      <c r="H372" s="1" t="s">
        <v>5</v>
      </c>
    </row>
    <row r="373" spans="1:8" x14ac:dyDescent="0.3">
      <c r="A373">
        <v>56</v>
      </c>
      <c r="B373" t="str">
        <f>IF(jewelry_kmeans[[#This Row],[Age]]&lt;=25,"Young",IF(AND(jewelry_kmeans[[#This Row],[Age]]&gt;=26,jewelry_kmeans[[#This Row],[Age]]&lt;=44), "Middle",IF(AND(jewelry_kmeans[[#This Row],[Age]]&gt;=45,jewelry_kmeans[[#This Row],[Age]]&lt;=59),"Older",IF(jewelry_kmeans[[#This Row],[Age]]&gt;=60,"Senior"))))</f>
        <v>Older</v>
      </c>
      <c r="C373" s="2">
        <v>65313</v>
      </c>
      <c r="D373" s="2" t="str">
        <f t="shared" si="10"/>
        <v>Low</v>
      </c>
      <c r="E373" s="3">
        <v>0.75460299900000005</v>
      </c>
      <c r="F373" s="2">
        <v>5574.2436770000004</v>
      </c>
      <c r="G373" s="3">
        <f t="shared" si="11"/>
        <v>8.5346618238329286E-2</v>
      </c>
      <c r="H373" s="1" t="s">
        <v>5</v>
      </c>
    </row>
    <row r="374" spans="1:8" x14ac:dyDescent="0.3">
      <c r="A374">
        <v>28</v>
      </c>
      <c r="B374" t="str">
        <f>IF(jewelry_kmeans[[#This Row],[Age]]&lt;=25,"Young",IF(AND(jewelry_kmeans[[#This Row],[Age]]&gt;=26,jewelry_kmeans[[#This Row],[Age]]&lt;=44), "Middle",IF(AND(jewelry_kmeans[[#This Row],[Age]]&gt;=45,jewelry_kmeans[[#This Row],[Age]]&lt;=59),"Older",IF(jewelry_kmeans[[#This Row],[Age]]&gt;=60,"Senior"))))</f>
        <v>Middle</v>
      </c>
      <c r="C374" s="2">
        <v>94762</v>
      </c>
      <c r="D374" s="2" t="str">
        <f t="shared" si="10"/>
        <v>Middle</v>
      </c>
      <c r="E374" s="3">
        <v>0.30359619100000002</v>
      </c>
      <c r="F374" s="2">
        <v>15352.521940000001</v>
      </c>
      <c r="G374" s="3">
        <f t="shared" si="11"/>
        <v>0.16201137523479878</v>
      </c>
      <c r="H374" s="1" t="s">
        <v>5</v>
      </c>
    </row>
    <row r="375" spans="1:8" x14ac:dyDescent="0.3">
      <c r="A375">
        <v>86</v>
      </c>
      <c r="B375" t="str">
        <f>IF(jewelry_kmeans[[#This Row],[Age]]&lt;=25,"Young",IF(AND(jewelry_kmeans[[#This Row],[Age]]&gt;=26,jewelry_kmeans[[#This Row],[Age]]&lt;=44), "Middle",IF(AND(jewelry_kmeans[[#This Row],[Age]]&gt;=45,jewelry_kmeans[[#This Row],[Age]]&lt;=59),"Older",IF(jewelry_kmeans[[#This Row],[Age]]&gt;=60,"Senior"))))</f>
        <v>Senior</v>
      </c>
      <c r="C375" s="2">
        <v>27705</v>
      </c>
      <c r="D375" s="2" t="str">
        <f t="shared" si="10"/>
        <v>Low</v>
      </c>
      <c r="E375" s="3">
        <v>0.32937695099999997</v>
      </c>
      <c r="F375" s="2">
        <v>17130.856100000001</v>
      </c>
      <c r="G375" s="3">
        <f t="shared" si="11"/>
        <v>0.61833084641761416</v>
      </c>
      <c r="H375" s="1" t="s">
        <v>5</v>
      </c>
    </row>
    <row r="376" spans="1:8" x14ac:dyDescent="0.3">
      <c r="A376">
        <v>92</v>
      </c>
      <c r="B376" t="str">
        <f>IF(jewelry_kmeans[[#This Row],[Age]]&lt;=25,"Young",IF(AND(jewelry_kmeans[[#This Row],[Age]]&gt;=26,jewelry_kmeans[[#This Row],[Age]]&lt;=44), "Middle",IF(AND(jewelry_kmeans[[#This Row],[Age]]&gt;=45,jewelry_kmeans[[#This Row],[Age]]&lt;=59),"Older",IF(jewelry_kmeans[[#This Row],[Age]]&gt;=60,"Senior"))))</f>
        <v>Senior</v>
      </c>
      <c r="C376" s="2">
        <v>22616</v>
      </c>
      <c r="D376" s="2" t="str">
        <f t="shared" si="10"/>
        <v>Low</v>
      </c>
      <c r="E376" s="3">
        <v>0.322850682</v>
      </c>
      <c r="F376" s="2">
        <v>17275.66131</v>
      </c>
      <c r="G376" s="3">
        <f t="shared" si="11"/>
        <v>0.76386900026529891</v>
      </c>
      <c r="H376" s="1" t="s">
        <v>5</v>
      </c>
    </row>
    <row r="377" spans="1:8" x14ac:dyDescent="0.3">
      <c r="A377">
        <v>18</v>
      </c>
      <c r="B377" t="str">
        <f>IF(jewelry_kmeans[[#This Row],[Age]]&lt;=25,"Young",IF(AND(jewelry_kmeans[[#This Row],[Age]]&gt;=26,jewelry_kmeans[[#This Row],[Age]]&lt;=44), "Middle",IF(AND(jewelry_kmeans[[#This Row],[Age]]&gt;=45,jewelry_kmeans[[#This Row],[Age]]&lt;=59),"Older",IF(jewelry_kmeans[[#This Row],[Age]]&gt;=60,"Senior"))))</f>
        <v>Young</v>
      </c>
      <c r="C377" s="2">
        <v>123718</v>
      </c>
      <c r="D377" s="2" t="str">
        <f t="shared" si="10"/>
        <v>High</v>
      </c>
      <c r="E377" s="3">
        <v>0.80655286199999998</v>
      </c>
      <c r="F377" s="2">
        <v>4420.4458210000003</v>
      </c>
      <c r="G377" s="3">
        <f t="shared" si="11"/>
        <v>3.573001358735188E-2</v>
      </c>
      <c r="H377" s="1" t="s">
        <v>5</v>
      </c>
    </row>
    <row r="378" spans="1:8" x14ac:dyDescent="0.3">
      <c r="A378">
        <v>61</v>
      </c>
      <c r="B378" t="str">
        <f>IF(jewelry_kmeans[[#This Row],[Age]]&lt;=25,"Young",IF(AND(jewelry_kmeans[[#This Row],[Age]]&gt;=26,jewelry_kmeans[[#This Row],[Age]]&lt;=44), "Middle",IF(AND(jewelry_kmeans[[#This Row],[Age]]&gt;=45,jewelry_kmeans[[#This Row],[Age]]&lt;=59),"Older",IF(jewelry_kmeans[[#This Row],[Age]]&gt;=60,"Senior"))))</f>
        <v>Senior</v>
      </c>
      <c r="C378" s="2">
        <v>72027</v>
      </c>
      <c r="D378" s="2" t="str">
        <f t="shared" si="10"/>
        <v>Low</v>
      </c>
      <c r="E378" s="3">
        <v>0.76232491700000005</v>
      </c>
      <c r="F378" s="2">
        <v>6926.1235980000001</v>
      </c>
      <c r="G378" s="3">
        <f t="shared" si="11"/>
        <v>9.6160101045441301E-2</v>
      </c>
      <c r="H378" s="1" t="s">
        <v>5</v>
      </c>
    </row>
    <row r="379" spans="1:8" x14ac:dyDescent="0.3">
      <c r="A379">
        <v>32</v>
      </c>
      <c r="B379" t="str">
        <f>IF(jewelry_kmeans[[#This Row],[Age]]&lt;=25,"Young",IF(AND(jewelry_kmeans[[#This Row],[Age]]&gt;=26,jewelry_kmeans[[#This Row],[Age]]&lt;=44), "Middle",IF(AND(jewelry_kmeans[[#This Row],[Age]]&gt;=45,jewelry_kmeans[[#This Row],[Age]]&lt;=59),"Older",IF(jewelry_kmeans[[#This Row],[Age]]&gt;=60,"Senior"))))</f>
        <v>Middle</v>
      </c>
      <c r="C379" s="2">
        <v>117050</v>
      </c>
      <c r="D379" s="2" t="str">
        <f t="shared" si="10"/>
        <v>High</v>
      </c>
      <c r="E379" s="3">
        <v>0.31135553500000002</v>
      </c>
      <c r="F379" s="2">
        <v>14310.54621</v>
      </c>
      <c r="G379" s="3">
        <f t="shared" si="11"/>
        <v>0.12226011285775309</v>
      </c>
      <c r="H379" s="1" t="s">
        <v>5</v>
      </c>
    </row>
    <row r="380" spans="1:8" x14ac:dyDescent="0.3">
      <c r="A380">
        <v>63</v>
      </c>
      <c r="B380" t="str">
        <f>IF(jewelry_kmeans[[#This Row],[Age]]&lt;=25,"Young",IF(AND(jewelry_kmeans[[#This Row],[Age]]&gt;=26,jewelry_kmeans[[#This Row],[Age]]&lt;=44), "Middle",IF(AND(jewelry_kmeans[[#This Row],[Age]]&gt;=45,jewelry_kmeans[[#This Row],[Age]]&lt;=59),"Older",IF(jewelry_kmeans[[#This Row],[Age]]&gt;=60,"Senior"))))</f>
        <v>Senior</v>
      </c>
      <c r="C380" s="2">
        <v>70580</v>
      </c>
      <c r="D380" s="2" t="str">
        <f t="shared" si="10"/>
        <v>Low</v>
      </c>
      <c r="E380" s="3">
        <v>0.76650904500000006</v>
      </c>
      <c r="F380" s="2">
        <v>7262.1087230000003</v>
      </c>
      <c r="G380" s="3">
        <f t="shared" si="11"/>
        <v>0.1028918776282233</v>
      </c>
      <c r="H380" s="1" t="s">
        <v>5</v>
      </c>
    </row>
    <row r="381" spans="1:8" x14ac:dyDescent="0.3">
      <c r="A381">
        <v>62</v>
      </c>
      <c r="B381" t="str">
        <f>IF(jewelry_kmeans[[#This Row],[Age]]&lt;=25,"Young",IF(AND(jewelry_kmeans[[#This Row],[Age]]&gt;=26,jewelry_kmeans[[#This Row],[Age]]&lt;=44), "Middle",IF(AND(jewelry_kmeans[[#This Row],[Age]]&gt;=45,jewelry_kmeans[[#This Row],[Age]]&lt;=59),"Older",IF(jewelry_kmeans[[#This Row],[Age]]&gt;=60,"Senior"))))</f>
        <v>Senior</v>
      </c>
      <c r="C381" s="2">
        <v>73675</v>
      </c>
      <c r="D381" s="2" t="str">
        <f t="shared" si="10"/>
        <v>Low</v>
      </c>
      <c r="E381" s="3">
        <v>0.79661916700000002</v>
      </c>
      <c r="F381" s="2">
        <v>4688.6571569999996</v>
      </c>
      <c r="G381" s="3">
        <f t="shared" si="11"/>
        <v>6.3639730668476419E-2</v>
      </c>
      <c r="H381" s="1" t="s">
        <v>5</v>
      </c>
    </row>
    <row r="382" spans="1:8" x14ac:dyDescent="0.3">
      <c r="A382">
        <v>60</v>
      </c>
      <c r="B382" t="str">
        <f>IF(jewelry_kmeans[[#This Row],[Age]]&lt;=25,"Young",IF(AND(jewelry_kmeans[[#This Row],[Age]]&gt;=26,jewelry_kmeans[[#This Row],[Age]]&lt;=44), "Middle",IF(AND(jewelry_kmeans[[#This Row],[Age]]&gt;=45,jewelry_kmeans[[#This Row],[Age]]&lt;=59),"Older",IF(jewelry_kmeans[[#This Row],[Age]]&gt;=60,"Senior"))))</f>
        <v>Senior</v>
      </c>
      <c r="C382" s="2">
        <v>63476</v>
      </c>
      <c r="D382" s="2" t="str">
        <f t="shared" si="10"/>
        <v>Low</v>
      </c>
      <c r="E382" s="3">
        <v>0.75190002</v>
      </c>
      <c r="F382" s="2">
        <v>7543.5428019999999</v>
      </c>
      <c r="G382" s="3">
        <f t="shared" si="11"/>
        <v>0.11884086587056525</v>
      </c>
      <c r="H382" s="1" t="s">
        <v>5</v>
      </c>
    </row>
    <row r="383" spans="1:8" x14ac:dyDescent="0.3">
      <c r="A383">
        <v>62</v>
      </c>
      <c r="B383" t="str">
        <f>IF(jewelry_kmeans[[#This Row],[Age]]&lt;=25,"Young",IF(AND(jewelry_kmeans[[#This Row],[Age]]&gt;=26,jewelry_kmeans[[#This Row],[Age]]&lt;=44), "Middle",IF(AND(jewelry_kmeans[[#This Row],[Age]]&gt;=45,jewelry_kmeans[[#This Row],[Age]]&lt;=59),"Older",IF(jewelry_kmeans[[#This Row],[Age]]&gt;=60,"Senior"))))</f>
        <v>Senior</v>
      </c>
      <c r="C383" s="2">
        <v>67731</v>
      </c>
      <c r="D383" s="2" t="str">
        <f t="shared" si="10"/>
        <v>Low</v>
      </c>
      <c r="E383" s="3">
        <v>0.81916994899999995</v>
      </c>
      <c r="F383" s="2">
        <v>5956.5556770000003</v>
      </c>
      <c r="G383" s="3">
        <f t="shared" si="11"/>
        <v>8.7944304336271428E-2</v>
      </c>
      <c r="H383" s="1" t="s">
        <v>5</v>
      </c>
    </row>
    <row r="384" spans="1:8" x14ac:dyDescent="0.3">
      <c r="A384">
        <v>90</v>
      </c>
      <c r="B384" t="str">
        <f>IF(jewelry_kmeans[[#This Row],[Age]]&lt;=25,"Young",IF(AND(jewelry_kmeans[[#This Row],[Age]]&gt;=26,jewelry_kmeans[[#This Row],[Age]]&lt;=44), "Middle",IF(AND(jewelry_kmeans[[#This Row],[Age]]&gt;=45,jewelry_kmeans[[#This Row],[Age]]&lt;=59),"Older",IF(jewelry_kmeans[[#This Row],[Age]]&gt;=60,"Senior"))))</f>
        <v>Senior</v>
      </c>
      <c r="C384" s="2">
        <v>29029</v>
      </c>
      <c r="D384" s="2" t="str">
        <f t="shared" si="10"/>
        <v>Low</v>
      </c>
      <c r="E384" s="3">
        <v>0.30375897099999999</v>
      </c>
      <c r="F384" s="2">
        <v>15592.991529999999</v>
      </c>
      <c r="G384" s="3">
        <f t="shared" si="11"/>
        <v>0.53715221089255571</v>
      </c>
      <c r="H384" s="1" t="s">
        <v>5</v>
      </c>
    </row>
    <row r="385" spans="1:8" x14ac:dyDescent="0.3">
      <c r="A385">
        <v>33</v>
      </c>
      <c r="B385" t="str">
        <f>IF(jewelry_kmeans[[#This Row],[Age]]&lt;=25,"Young",IF(AND(jewelry_kmeans[[#This Row],[Age]]&gt;=26,jewelry_kmeans[[#This Row],[Age]]&lt;=44), "Middle",IF(AND(jewelry_kmeans[[#This Row],[Age]]&gt;=45,jewelry_kmeans[[#This Row],[Age]]&lt;=59),"Older",IF(jewelry_kmeans[[#This Row],[Age]]&gt;=60,"Senior"))))</f>
        <v>Middle</v>
      </c>
      <c r="C385" s="2">
        <v>106757</v>
      </c>
      <c r="D385" s="2" t="str">
        <f t="shared" si="10"/>
        <v>Middle</v>
      </c>
      <c r="E385" s="3">
        <v>0.25839611400000001</v>
      </c>
      <c r="F385" s="2">
        <v>14431.6528</v>
      </c>
      <c r="G385" s="3">
        <f t="shared" si="11"/>
        <v>0.13518226252142718</v>
      </c>
      <c r="H385" s="1" t="s">
        <v>5</v>
      </c>
    </row>
    <row r="386" spans="1:8" x14ac:dyDescent="0.3">
      <c r="A386">
        <v>33</v>
      </c>
      <c r="B386" t="str">
        <f>IF(jewelry_kmeans[[#This Row],[Age]]&lt;=25,"Young",IF(AND(jewelry_kmeans[[#This Row],[Age]]&gt;=26,jewelry_kmeans[[#This Row],[Age]]&lt;=44), "Middle",IF(AND(jewelry_kmeans[[#This Row],[Age]]&gt;=45,jewelry_kmeans[[#This Row],[Age]]&lt;=59),"Older",IF(jewelry_kmeans[[#This Row],[Age]]&gt;=60,"Senior"))))</f>
        <v>Middle</v>
      </c>
      <c r="C386" s="2">
        <v>107100</v>
      </c>
      <c r="D386" s="2" t="str">
        <f t="shared" ref="D386:D449" si="12">IF(C386&lt;75078,"Low",IF(AND(C386&gt;=75078,C386&lt;=107100),"Middle",IF(C386&gt;107100,"High")))</f>
        <v>Middle</v>
      </c>
      <c r="E386" s="3">
        <v>0.34243548299999998</v>
      </c>
      <c r="F386" s="2">
        <v>14895.473480000001</v>
      </c>
      <c r="G386" s="3">
        <f t="shared" ref="G386:G449" si="13">F386/C386</f>
        <v>0.13908005116713351</v>
      </c>
      <c r="H386" s="1" t="s">
        <v>5</v>
      </c>
    </row>
    <row r="387" spans="1:8" x14ac:dyDescent="0.3">
      <c r="A387">
        <v>65</v>
      </c>
      <c r="B387" t="str">
        <f>IF(jewelry_kmeans[[#This Row],[Age]]&lt;=25,"Young",IF(AND(jewelry_kmeans[[#This Row],[Age]]&gt;=26,jewelry_kmeans[[#This Row],[Age]]&lt;=44), "Middle",IF(AND(jewelry_kmeans[[#This Row],[Age]]&gt;=45,jewelry_kmeans[[#This Row],[Age]]&lt;=59),"Older",IF(jewelry_kmeans[[#This Row],[Age]]&gt;=60,"Senior"))))</f>
        <v>Senior</v>
      </c>
      <c r="C387" s="2">
        <v>70430</v>
      </c>
      <c r="D387" s="2" t="str">
        <f t="shared" si="12"/>
        <v>Low</v>
      </c>
      <c r="E387" s="3">
        <v>0.69699425800000003</v>
      </c>
      <c r="F387" s="2">
        <v>6971.1648859999996</v>
      </c>
      <c r="G387" s="3">
        <f t="shared" si="13"/>
        <v>9.8980049495953418E-2</v>
      </c>
      <c r="H387" s="1" t="s">
        <v>5</v>
      </c>
    </row>
    <row r="388" spans="1:8" x14ac:dyDescent="0.3">
      <c r="A388">
        <v>59</v>
      </c>
      <c r="B388" t="str">
        <f>IF(jewelry_kmeans[[#This Row],[Age]]&lt;=25,"Young",IF(AND(jewelry_kmeans[[#This Row],[Age]]&gt;=26,jewelry_kmeans[[#This Row],[Age]]&lt;=44), "Middle",IF(AND(jewelry_kmeans[[#This Row],[Age]]&gt;=45,jewelry_kmeans[[#This Row],[Age]]&lt;=59),"Older",IF(jewelry_kmeans[[#This Row],[Age]]&gt;=60,"Senior"))))</f>
        <v>Older</v>
      </c>
      <c r="C388" s="2">
        <v>69408</v>
      </c>
      <c r="D388" s="2" t="str">
        <f t="shared" si="12"/>
        <v>Low</v>
      </c>
      <c r="E388" s="3">
        <v>0.87990599800000002</v>
      </c>
      <c r="F388" s="2">
        <v>6491.7711499999996</v>
      </c>
      <c r="G388" s="3">
        <f t="shared" si="13"/>
        <v>9.3530589413324108E-2</v>
      </c>
      <c r="H388" s="1" t="s">
        <v>5</v>
      </c>
    </row>
    <row r="389" spans="1:8" x14ac:dyDescent="0.3">
      <c r="A389">
        <v>65</v>
      </c>
      <c r="B389" t="str">
        <f>IF(jewelry_kmeans[[#This Row],[Age]]&lt;=25,"Young",IF(AND(jewelry_kmeans[[#This Row],[Age]]&gt;=26,jewelry_kmeans[[#This Row],[Age]]&lt;=44), "Middle",IF(AND(jewelry_kmeans[[#This Row],[Age]]&gt;=45,jewelry_kmeans[[#This Row],[Age]]&lt;=59),"Older",IF(jewelry_kmeans[[#This Row],[Age]]&gt;=60,"Senior"))))</f>
        <v>Senior</v>
      </c>
      <c r="C389" s="2">
        <v>71229</v>
      </c>
      <c r="D389" s="2" t="str">
        <f t="shared" si="12"/>
        <v>Low</v>
      </c>
      <c r="E389" s="3">
        <v>0.78788976300000002</v>
      </c>
      <c r="F389" s="2">
        <v>9024.3374609999992</v>
      </c>
      <c r="G389" s="3">
        <f t="shared" si="13"/>
        <v>0.12669470947226549</v>
      </c>
      <c r="H389" s="1" t="s">
        <v>5</v>
      </c>
    </row>
    <row r="390" spans="1:8" x14ac:dyDescent="0.3">
      <c r="A390">
        <v>86</v>
      </c>
      <c r="B390" t="str">
        <f>IF(jewelry_kmeans[[#This Row],[Age]]&lt;=25,"Young",IF(AND(jewelry_kmeans[[#This Row],[Age]]&gt;=26,jewelry_kmeans[[#This Row],[Age]]&lt;=44), "Middle",IF(AND(jewelry_kmeans[[#This Row],[Age]]&gt;=45,jewelry_kmeans[[#This Row],[Age]]&lt;=59),"Older",IF(jewelry_kmeans[[#This Row],[Age]]&gt;=60,"Senior"))))</f>
        <v>Senior</v>
      </c>
      <c r="C390" s="2">
        <v>23400</v>
      </c>
      <c r="D390" s="2" t="str">
        <f t="shared" si="12"/>
        <v>Low</v>
      </c>
      <c r="E390" s="3">
        <v>0.27803553800000003</v>
      </c>
      <c r="F390" s="2">
        <v>15215.28126</v>
      </c>
      <c r="G390" s="3">
        <f t="shared" si="13"/>
        <v>0.65022569487179482</v>
      </c>
      <c r="H390" s="1" t="s">
        <v>5</v>
      </c>
    </row>
    <row r="391" spans="1:8" x14ac:dyDescent="0.3">
      <c r="A391">
        <v>32</v>
      </c>
      <c r="B391" t="str">
        <f>IF(jewelry_kmeans[[#This Row],[Age]]&lt;=25,"Young",IF(AND(jewelry_kmeans[[#This Row],[Age]]&gt;=26,jewelry_kmeans[[#This Row],[Age]]&lt;=44), "Middle",IF(AND(jewelry_kmeans[[#This Row],[Age]]&gt;=45,jewelry_kmeans[[#This Row],[Age]]&lt;=59),"Older",IF(jewelry_kmeans[[#This Row],[Age]]&gt;=60,"Senior"))))</f>
        <v>Middle</v>
      </c>
      <c r="C391" s="2">
        <v>108417</v>
      </c>
      <c r="D391" s="2" t="str">
        <f t="shared" si="12"/>
        <v>High</v>
      </c>
      <c r="E391" s="3">
        <v>0.28737086699999997</v>
      </c>
      <c r="F391" s="2">
        <v>16696.398659999999</v>
      </c>
      <c r="G391" s="3">
        <f t="shared" si="13"/>
        <v>0.15400166634383905</v>
      </c>
      <c r="H391" s="1" t="s">
        <v>5</v>
      </c>
    </row>
    <row r="392" spans="1:8" x14ac:dyDescent="0.3">
      <c r="A392">
        <v>84</v>
      </c>
      <c r="B392" t="str">
        <f>IF(jewelry_kmeans[[#This Row],[Age]]&lt;=25,"Young",IF(AND(jewelry_kmeans[[#This Row],[Age]]&gt;=26,jewelry_kmeans[[#This Row],[Age]]&lt;=44), "Middle",IF(AND(jewelry_kmeans[[#This Row],[Age]]&gt;=45,jewelry_kmeans[[#This Row],[Age]]&lt;=59),"Older",IF(jewelry_kmeans[[#This Row],[Age]]&gt;=60,"Senior"))))</f>
        <v>Senior</v>
      </c>
      <c r="C392" s="2">
        <v>24105</v>
      </c>
      <c r="D392" s="2" t="str">
        <f t="shared" si="12"/>
        <v>Low</v>
      </c>
      <c r="E392" s="3">
        <v>0.27180902299999998</v>
      </c>
      <c r="F392" s="2">
        <v>16524.902539999999</v>
      </c>
      <c r="G392" s="3">
        <f t="shared" si="13"/>
        <v>0.68553837544077989</v>
      </c>
      <c r="H392" s="1" t="s">
        <v>5</v>
      </c>
    </row>
    <row r="393" spans="1:8" x14ac:dyDescent="0.3">
      <c r="A393">
        <v>84</v>
      </c>
      <c r="B393" t="str">
        <f>IF(jewelry_kmeans[[#This Row],[Age]]&lt;=25,"Young",IF(AND(jewelry_kmeans[[#This Row],[Age]]&gt;=26,jewelry_kmeans[[#This Row],[Age]]&lt;=44), "Middle",IF(AND(jewelry_kmeans[[#This Row],[Age]]&gt;=45,jewelry_kmeans[[#This Row],[Age]]&lt;=59),"Older",IF(jewelry_kmeans[[#This Row],[Age]]&gt;=60,"Senior"))))</f>
        <v>Senior</v>
      </c>
      <c r="C393" s="2">
        <v>30481</v>
      </c>
      <c r="D393" s="2" t="str">
        <f t="shared" si="12"/>
        <v>Low</v>
      </c>
      <c r="E393" s="3">
        <v>0.39702289400000002</v>
      </c>
      <c r="F393" s="2">
        <v>16837.205959999999</v>
      </c>
      <c r="G393" s="3">
        <f t="shared" si="13"/>
        <v>0.55238364751812608</v>
      </c>
      <c r="H393" s="1" t="s">
        <v>5</v>
      </c>
    </row>
    <row r="394" spans="1:8" x14ac:dyDescent="0.3">
      <c r="A394">
        <v>90</v>
      </c>
      <c r="B394" t="str">
        <f>IF(jewelry_kmeans[[#This Row],[Age]]&lt;=25,"Young",IF(AND(jewelry_kmeans[[#This Row],[Age]]&gt;=26,jewelry_kmeans[[#This Row],[Age]]&lt;=44), "Middle",IF(AND(jewelry_kmeans[[#This Row],[Age]]&gt;=45,jewelry_kmeans[[#This Row],[Age]]&lt;=59),"Older",IF(jewelry_kmeans[[#This Row],[Age]]&gt;=60,"Senior"))))</f>
        <v>Senior</v>
      </c>
      <c r="C394" s="2">
        <v>22782</v>
      </c>
      <c r="D394" s="2" t="str">
        <f t="shared" si="12"/>
        <v>Low</v>
      </c>
      <c r="E394" s="3">
        <v>0.35630687100000002</v>
      </c>
      <c r="F394" s="2">
        <v>15924.07171</v>
      </c>
      <c r="G394" s="3">
        <f t="shared" si="13"/>
        <v>0.6989760209814766</v>
      </c>
      <c r="H394" s="1" t="s">
        <v>5</v>
      </c>
    </row>
    <row r="395" spans="1:8" x14ac:dyDescent="0.3">
      <c r="A395">
        <v>26</v>
      </c>
      <c r="B395" t="str">
        <f>IF(jewelry_kmeans[[#This Row],[Age]]&lt;=25,"Young",IF(AND(jewelry_kmeans[[#This Row],[Age]]&gt;=26,jewelry_kmeans[[#This Row],[Age]]&lt;=44), "Middle",IF(AND(jewelry_kmeans[[#This Row],[Age]]&gt;=45,jewelry_kmeans[[#This Row],[Age]]&lt;=59),"Older",IF(jewelry_kmeans[[#This Row],[Age]]&gt;=60,"Senior"))))</f>
        <v>Middle</v>
      </c>
      <c r="C395" s="2">
        <v>123005</v>
      </c>
      <c r="D395" s="2" t="str">
        <f t="shared" si="12"/>
        <v>High</v>
      </c>
      <c r="E395" s="3">
        <v>0.98452619399999997</v>
      </c>
      <c r="F395" s="2">
        <v>4371.2347330000002</v>
      </c>
      <c r="G395" s="3">
        <f t="shared" si="13"/>
        <v>3.553704916873298E-2</v>
      </c>
      <c r="H395" s="1" t="s">
        <v>5</v>
      </c>
    </row>
    <row r="396" spans="1:8" x14ac:dyDescent="0.3">
      <c r="A396">
        <v>92</v>
      </c>
      <c r="B396" t="str">
        <f>IF(jewelry_kmeans[[#This Row],[Age]]&lt;=25,"Young",IF(AND(jewelry_kmeans[[#This Row],[Age]]&gt;=26,jewelry_kmeans[[#This Row],[Age]]&lt;=44), "Middle",IF(AND(jewelry_kmeans[[#This Row],[Age]]&gt;=45,jewelry_kmeans[[#This Row],[Age]]&lt;=59),"Older",IF(jewelry_kmeans[[#This Row],[Age]]&gt;=60,"Senior"))))</f>
        <v>Senior</v>
      </c>
      <c r="C396" s="2">
        <v>18724</v>
      </c>
      <c r="D396" s="2" t="str">
        <f t="shared" si="12"/>
        <v>Low</v>
      </c>
      <c r="E396" s="3">
        <v>0.32786231500000002</v>
      </c>
      <c r="F396" s="2">
        <v>15341.38111</v>
      </c>
      <c r="G396" s="3">
        <f t="shared" si="13"/>
        <v>0.81934314836573385</v>
      </c>
      <c r="H396" s="1" t="s">
        <v>5</v>
      </c>
    </row>
    <row r="397" spans="1:8" x14ac:dyDescent="0.3">
      <c r="A397">
        <v>97</v>
      </c>
      <c r="B397" t="str">
        <f>IF(jewelry_kmeans[[#This Row],[Age]]&lt;=25,"Young",IF(AND(jewelry_kmeans[[#This Row],[Age]]&gt;=26,jewelry_kmeans[[#This Row],[Age]]&lt;=44), "Middle",IF(AND(jewelry_kmeans[[#This Row],[Age]]&gt;=45,jewelry_kmeans[[#This Row],[Age]]&lt;=59),"Older",IF(jewelry_kmeans[[#This Row],[Age]]&gt;=60,"Senior"))))</f>
        <v>Senior</v>
      </c>
      <c r="C397" s="2">
        <v>27271</v>
      </c>
      <c r="D397" s="2" t="str">
        <f t="shared" si="12"/>
        <v>Low</v>
      </c>
      <c r="E397" s="3">
        <v>0.28392289500000001</v>
      </c>
      <c r="F397" s="2">
        <v>14928.1656</v>
      </c>
      <c r="G397" s="3">
        <f t="shared" si="13"/>
        <v>0.54740074071357858</v>
      </c>
      <c r="H397" s="1" t="s">
        <v>5</v>
      </c>
    </row>
    <row r="398" spans="1:8" x14ac:dyDescent="0.3">
      <c r="A398">
        <v>84</v>
      </c>
      <c r="B398" t="str">
        <f>IF(jewelry_kmeans[[#This Row],[Age]]&lt;=25,"Young",IF(AND(jewelry_kmeans[[#This Row],[Age]]&gt;=26,jewelry_kmeans[[#This Row],[Age]]&lt;=44), "Middle",IF(AND(jewelry_kmeans[[#This Row],[Age]]&gt;=45,jewelry_kmeans[[#This Row],[Age]]&lt;=59),"Older",IF(jewelry_kmeans[[#This Row],[Age]]&gt;=60,"Senior"))))</f>
        <v>Senior</v>
      </c>
      <c r="C398" s="2">
        <v>36463</v>
      </c>
      <c r="D398" s="2" t="str">
        <f t="shared" si="12"/>
        <v>Low</v>
      </c>
      <c r="E398" s="3">
        <v>0.35362095700000001</v>
      </c>
      <c r="F398" s="2">
        <v>16563.372589999999</v>
      </c>
      <c r="G398" s="3">
        <f t="shared" si="13"/>
        <v>0.45425150399034636</v>
      </c>
      <c r="H398" s="1" t="s">
        <v>5</v>
      </c>
    </row>
    <row r="399" spans="1:8" x14ac:dyDescent="0.3">
      <c r="A399">
        <v>61</v>
      </c>
      <c r="B399" t="str">
        <f>IF(jewelry_kmeans[[#This Row],[Age]]&lt;=25,"Young",IF(AND(jewelry_kmeans[[#This Row],[Age]]&gt;=26,jewelry_kmeans[[#This Row],[Age]]&lt;=44), "Middle",IF(AND(jewelry_kmeans[[#This Row],[Age]]&gt;=45,jewelry_kmeans[[#This Row],[Age]]&lt;=59),"Older",IF(jewelry_kmeans[[#This Row],[Age]]&gt;=60,"Senior"))))</f>
        <v>Senior</v>
      </c>
      <c r="C399" s="2">
        <v>74282</v>
      </c>
      <c r="D399" s="2" t="str">
        <f t="shared" si="12"/>
        <v>Low</v>
      </c>
      <c r="E399" s="3">
        <v>0.69223647399999999</v>
      </c>
      <c r="F399" s="2">
        <v>7286.7547510000004</v>
      </c>
      <c r="G399" s="3">
        <f t="shared" si="13"/>
        <v>9.809583413209122E-2</v>
      </c>
      <c r="H399" s="1" t="s">
        <v>5</v>
      </c>
    </row>
    <row r="400" spans="1:8" x14ac:dyDescent="0.3">
      <c r="A400">
        <v>92</v>
      </c>
      <c r="B400" t="str">
        <f>IF(jewelry_kmeans[[#This Row],[Age]]&lt;=25,"Young",IF(AND(jewelry_kmeans[[#This Row],[Age]]&gt;=26,jewelry_kmeans[[#This Row],[Age]]&lt;=44), "Middle",IF(AND(jewelry_kmeans[[#This Row],[Age]]&gt;=45,jewelry_kmeans[[#This Row],[Age]]&lt;=59),"Older",IF(jewelry_kmeans[[#This Row],[Age]]&gt;=60,"Senior"))))</f>
        <v>Senior</v>
      </c>
      <c r="C400" s="2">
        <v>36032</v>
      </c>
      <c r="D400" s="2" t="str">
        <f t="shared" si="12"/>
        <v>Low</v>
      </c>
      <c r="E400" s="3">
        <v>0.33696830700000002</v>
      </c>
      <c r="F400" s="2">
        <v>17348.599880000002</v>
      </c>
      <c r="G400" s="3">
        <f t="shared" si="13"/>
        <v>0.48147757215808173</v>
      </c>
      <c r="H400" s="1" t="s">
        <v>5</v>
      </c>
    </row>
    <row r="401" spans="1:8" x14ac:dyDescent="0.3">
      <c r="A401">
        <v>66</v>
      </c>
      <c r="B401" t="str">
        <f>IF(jewelry_kmeans[[#This Row],[Age]]&lt;=25,"Young",IF(AND(jewelry_kmeans[[#This Row],[Age]]&gt;=26,jewelry_kmeans[[#This Row],[Age]]&lt;=44), "Middle",IF(AND(jewelry_kmeans[[#This Row],[Age]]&gt;=45,jewelry_kmeans[[#This Row],[Age]]&lt;=59),"Older",IF(jewelry_kmeans[[#This Row],[Age]]&gt;=60,"Senior"))))</f>
        <v>Senior</v>
      </c>
      <c r="C401" s="2">
        <v>77052</v>
      </c>
      <c r="D401" s="2" t="str">
        <f t="shared" si="12"/>
        <v>Middle</v>
      </c>
      <c r="E401" s="3">
        <v>0.70726243499999997</v>
      </c>
      <c r="F401" s="2">
        <v>6296.4173110000002</v>
      </c>
      <c r="G401" s="3">
        <f t="shared" si="13"/>
        <v>8.1716468242226031E-2</v>
      </c>
      <c r="H401" s="1" t="s">
        <v>5</v>
      </c>
    </row>
    <row r="402" spans="1:8" x14ac:dyDescent="0.3">
      <c r="A402">
        <v>22</v>
      </c>
      <c r="B402" t="str">
        <f>IF(jewelry_kmeans[[#This Row],[Age]]&lt;=25,"Young",IF(AND(jewelry_kmeans[[#This Row],[Age]]&gt;=26,jewelry_kmeans[[#This Row],[Age]]&lt;=44), "Middle",IF(AND(jewelry_kmeans[[#This Row],[Age]]&gt;=45,jewelry_kmeans[[#This Row],[Age]]&lt;=59),"Older",IF(jewelry_kmeans[[#This Row],[Age]]&gt;=60,"Senior"))))</f>
        <v>Young</v>
      </c>
      <c r="C402" s="2">
        <v>132948</v>
      </c>
      <c r="D402" s="2" t="str">
        <f t="shared" si="12"/>
        <v>High</v>
      </c>
      <c r="E402" s="3">
        <v>0.88980017300000003</v>
      </c>
      <c r="F402" s="2">
        <v>2839.786357</v>
      </c>
      <c r="G402" s="3">
        <f t="shared" si="13"/>
        <v>2.1360128448716792E-2</v>
      </c>
      <c r="H402" s="1" t="s">
        <v>5</v>
      </c>
    </row>
    <row r="403" spans="1:8" x14ac:dyDescent="0.3">
      <c r="A403">
        <v>30</v>
      </c>
      <c r="B403" t="str">
        <f>IF(jewelry_kmeans[[#This Row],[Age]]&lt;=25,"Young",IF(AND(jewelry_kmeans[[#This Row],[Age]]&gt;=26,jewelry_kmeans[[#This Row],[Age]]&lt;=44), "Middle",IF(AND(jewelry_kmeans[[#This Row],[Age]]&gt;=45,jewelry_kmeans[[#This Row],[Age]]&lt;=59),"Older",IF(jewelry_kmeans[[#This Row],[Age]]&gt;=60,"Senior"))))</f>
        <v>Middle</v>
      </c>
      <c r="C403" s="2">
        <v>98030</v>
      </c>
      <c r="D403" s="2" t="str">
        <f t="shared" si="12"/>
        <v>Middle</v>
      </c>
      <c r="E403" s="3">
        <v>0.41111171400000002</v>
      </c>
      <c r="F403" s="2">
        <v>16316.842909999999</v>
      </c>
      <c r="G403" s="3">
        <f t="shared" si="13"/>
        <v>0.16644744374171172</v>
      </c>
      <c r="H403" s="1" t="s">
        <v>5</v>
      </c>
    </row>
    <row r="404" spans="1:8" x14ac:dyDescent="0.3">
      <c r="A404">
        <v>25</v>
      </c>
      <c r="B404" t="str">
        <f>IF(jewelry_kmeans[[#This Row],[Age]]&lt;=25,"Young",IF(AND(jewelry_kmeans[[#This Row],[Age]]&gt;=26,jewelry_kmeans[[#This Row],[Age]]&lt;=44), "Middle",IF(AND(jewelry_kmeans[[#This Row],[Age]]&gt;=45,jewelry_kmeans[[#This Row],[Age]]&lt;=59),"Older",IF(jewelry_kmeans[[#This Row],[Age]]&gt;=60,"Senior"))))</f>
        <v>Young</v>
      </c>
      <c r="C404" s="2">
        <v>128625</v>
      </c>
      <c r="D404" s="2" t="str">
        <f t="shared" si="12"/>
        <v>High</v>
      </c>
      <c r="E404" s="3">
        <v>0.81673898899999997</v>
      </c>
      <c r="F404" s="2">
        <v>4914.1171270000004</v>
      </c>
      <c r="G404" s="3">
        <f t="shared" si="13"/>
        <v>3.8204992241010691E-2</v>
      </c>
      <c r="H404" s="1" t="s">
        <v>5</v>
      </c>
    </row>
    <row r="405" spans="1:8" x14ac:dyDescent="0.3">
      <c r="A405">
        <v>28</v>
      </c>
      <c r="B405" t="str">
        <f>IF(jewelry_kmeans[[#This Row],[Age]]&lt;=25,"Young",IF(AND(jewelry_kmeans[[#This Row],[Age]]&gt;=26,jewelry_kmeans[[#This Row],[Age]]&lt;=44), "Middle",IF(AND(jewelry_kmeans[[#This Row],[Age]]&gt;=45,jewelry_kmeans[[#This Row],[Age]]&lt;=59),"Older",IF(jewelry_kmeans[[#This Row],[Age]]&gt;=60,"Senior"))))</f>
        <v>Middle</v>
      </c>
      <c r="C405" s="2">
        <v>101206</v>
      </c>
      <c r="D405" s="2" t="str">
        <f t="shared" si="12"/>
        <v>Middle</v>
      </c>
      <c r="E405" s="3">
        <v>0.38744069800000003</v>
      </c>
      <c r="F405" s="2">
        <v>14936.775390000001</v>
      </c>
      <c r="G405" s="3">
        <f t="shared" si="13"/>
        <v>0.14758784449538564</v>
      </c>
      <c r="H405" s="1" t="s">
        <v>5</v>
      </c>
    </row>
    <row r="406" spans="1:8" x14ac:dyDescent="0.3">
      <c r="A406">
        <v>93</v>
      </c>
      <c r="B406" t="str">
        <f>IF(jewelry_kmeans[[#This Row],[Age]]&lt;=25,"Young",IF(AND(jewelry_kmeans[[#This Row],[Age]]&gt;=26,jewelry_kmeans[[#This Row],[Age]]&lt;=44), "Middle",IF(AND(jewelry_kmeans[[#This Row],[Age]]&gt;=45,jewelry_kmeans[[#This Row],[Age]]&lt;=59),"Older",IF(jewelry_kmeans[[#This Row],[Age]]&gt;=60,"Senior"))))</f>
        <v>Senior</v>
      </c>
      <c r="C406" s="2">
        <v>19934</v>
      </c>
      <c r="D406" s="2" t="str">
        <f t="shared" si="12"/>
        <v>Low</v>
      </c>
      <c r="E406" s="3">
        <v>0.20314024</v>
      </c>
      <c r="F406" s="2">
        <v>17969.693770000002</v>
      </c>
      <c r="G406" s="3">
        <f t="shared" si="13"/>
        <v>0.90145950486605808</v>
      </c>
      <c r="H406" s="1" t="s">
        <v>5</v>
      </c>
    </row>
    <row r="407" spans="1:8" x14ac:dyDescent="0.3">
      <c r="A407">
        <v>90</v>
      </c>
      <c r="B407" t="str">
        <f>IF(jewelry_kmeans[[#This Row],[Age]]&lt;=25,"Young",IF(AND(jewelry_kmeans[[#This Row],[Age]]&gt;=26,jewelry_kmeans[[#This Row],[Age]]&lt;=44), "Middle",IF(AND(jewelry_kmeans[[#This Row],[Age]]&gt;=45,jewelry_kmeans[[#This Row],[Age]]&lt;=59),"Older",IF(jewelry_kmeans[[#This Row],[Age]]&gt;=60,"Senior"))))</f>
        <v>Senior</v>
      </c>
      <c r="C407" s="2">
        <v>35297</v>
      </c>
      <c r="D407" s="2" t="str">
        <f t="shared" si="12"/>
        <v>Low</v>
      </c>
      <c r="E407" s="3">
        <v>0.35514901900000001</v>
      </c>
      <c r="F407" s="2">
        <v>16091.401949999999</v>
      </c>
      <c r="G407" s="3">
        <f t="shared" si="13"/>
        <v>0.45588582457432641</v>
      </c>
      <c r="H407" s="1" t="s">
        <v>5</v>
      </c>
    </row>
    <row r="408" spans="1:8" x14ac:dyDescent="0.3">
      <c r="A408">
        <v>89</v>
      </c>
      <c r="B408" t="str">
        <f>IF(jewelry_kmeans[[#This Row],[Age]]&lt;=25,"Young",IF(AND(jewelry_kmeans[[#This Row],[Age]]&gt;=26,jewelry_kmeans[[#This Row],[Age]]&lt;=44), "Middle",IF(AND(jewelry_kmeans[[#This Row],[Age]]&gt;=45,jewelry_kmeans[[#This Row],[Age]]&lt;=59),"Older",IF(jewelry_kmeans[[#This Row],[Age]]&gt;=60,"Senior"))))</f>
        <v>Senior</v>
      </c>
      <c r="C408" s="2">
        <v>30267</v>
      </c>
      <c r="D408" s="2" t="str">
        <f t="shared" si="12"/>
        <v>Low</v>
      </c>
      <c r="E408" s="3">
        <v>0.28931006599999998</v>
      </c>
      <c r="F408" s="2">
        <v>14386.35188</v>
      </c>
      <c r="G408" s="3">
        <f t="shared" si="13"/>
        <v>0.47531476129117523</v>
      </c>
      <c r="H408" s="1" t="s">
        <v>5</v>
      </c>
    </row>
    <row r="409" spans="1:8" x14ac:dyDescent="0.3">
      <c r="A409">
        <v>58</v>
      </c>
      <c r="B409" t="str">
        <f>IF(jewelry_kmeans[[#This Row],[Age]]&lt;=25,"Young",IF(AND(jewelry_kmeans[[#This Row],[Age]]&gt;=26,jewelry_kmeans[[#This Row],[Age]]&lt;=44), "Middle",IF(AND(jewelry_kmeans[[#This Row],[Age]]&gt;=45,jewelry_kmeans[[#This Row],[Age]]&lt;=59),"Older",IF(jewelry_kmeans[[#This Row],[Age]]&gt;=60,"Senior"))))</f>
        <v>Older</v>
      </c>
      <c r="C409" s="2">
        <v>77769</v>
      </c>
      <c r="D409" s="2" t="str">
        <f t="shared" si="12"/>
        <v>Middle</v>
      </c>
      <c r="E409" s="3">
        <v>0.79132877700000004</v>
      </c>
      <c r="F409" s="2">
        <v>6559.8299230000002</v>
      </c>
      <c r="G409" s="3">
        <f t="shared" si="13"/>
        <v>8.4350189960009772E-2</v>
      </c>
      <c r="H409" s="1" t="s">
        <v>6</v>
      </c>
    </row>
    <row r="410" spans="1:8" x14ac:dyDescent="0.3">
      <c r="A410">
        <v>87</v>
      </c>
      <c r="B410" t="str">
        <f>IF(jewelry_kmeans[[#This Row],[Age]]&lt;=25,"Young",IF(AND(jewelry_kmeans[[#This Row],[Age]]&gt;=26,jewelry_kmeans[[#This Row],[Age]]&lt;=44), "Middle",IF(AND(jewelry_kmeans[[#This Row],[Age]]&gt;=45,jewelry_kmeans[[#This Row],[Age]]&lt;=59),"Older",IF(jewelry_kmeans[[#This Row],[Age]]&gt;=60,"Senior"))))</f>
        <v>Senior</v>
      </c>
      <c r="C410" s="2">
        <v>17760</v>
      </c>
      <c r="D410" s="2" t="str">
        <f t="shared" si="12"/>
        <v>Low</v>
      </c>
      <c r="E410" s="3">
        <v>0.34877754799999999</v>
      </c>
      <c r="F410" s="2">
        <v>16869.507130000002</v>
      </c>
      <c r="G410" s="3">
        <f t="shared" si="13"/>
        <v>0.94985963569819831</v>
      </c>
      <c r="H410" s="1" t="s">
        <v>7</v>
      </c>
    </row>
    <row r="411" spans="1:8" x14ac:dyDescent="0.3">
      <c r="A411">
        <v>87</v>
      </c>
      <c r="B411" t="str">
        <f>IF(jewelry_kmeans[[#This Row],[Age]]&lt;=25,"Young",IF(AND(jewelry_kmeans[[#This Row],[Age]]&gt;=26,jewelry_kmeans[[#This Row],[Age]]&lt;=44), "Middle",IF(AND(jewelry_kmeans[[#This Row],[Age]]&gt;=45,jewelry_kmeans[[#This Row],[Age]]&lt;=59),"Older",IF(jewelry_kmeans[[#This Row],[Age]]&gt;=60,"Senior"))))</f>
        <v>Senior</v>
      </c>
      <c r="C411" s="2">
        <v>42592</v>
      </c>
      <c r="D411" s="2" t="str">
        <f t="shared" si="12"/>
        <v>Low</v>
      </c>
      <c r="E411" s="3">
        <v>0.355289682</v>
      </c>
      <c r="F411" s="2">
        <v>18086.28716</v>
      </c>
      <c r="G411" s="3">
        <f t="shared" si="13"/>
        <v>0.42464047614575506</v>
      </c>
      <c r="H411" s="1" t="s">
        <v>7</v>
      </c>
    </row>
    <row r="412" spans="1:8" x14ac:dyDescent="0.3">
      <c r="A412">
        <v>31</v>
      </c>
      <c r="B412" t="str">
        <f>IF(jewelry_kmeans[[#This Row],[Age]]&lt;=25,"Young",IF(AND(jewelry_kmeans[[#This Row],[Age]]&gt;=26,jewelry_kmeans[[#This Row],[Age]]&lt;=44), "Middle",IF(AND(jewelry_kmeans[[#This Row],[Age]]&gt;=45,jewelry_kmeans[[#This Row],[Age]]&lt;=59),"Older",IF(jewelry_kmeans[[#This Row],[Age]]&gt;=60,"Senior"))))</f>
        <v>Middle</v>
      </c>
      <c r="C412" s="2">
        <v>107963</v>
      </c>
      <c r="D412" s="2" t="str">
        <f t="shared" si="12"/>
        <v>High</v>
      </c>
      <c r="E412" s="3">
        <v>0.29050863300000002</v>
      </c>
      <c r="F412" s="2">
        <v>13407.081389999999</v>
      </c>
      <c r="G412" s="3">
        <f t="shared" si="13"/>
        <v>0.12418218639719163</v>
      </c>
      <c r="H412" s="1" t="s">
        <v>8</v>
      </c>
    </row>
    <row r="413" spans="1:8" x14ac:dyDescent="0.3">
      <c r="A413">
        <v>87</v>
      </c>
      <c r="B413" t="str">
        <f>IF(jewelry_kmeans[[#This Row],[Age]]&lt;=25,"Young",IF(AND(jewelry_kmeans[[#This Row],[Age]]&gt;=26,jewelry_kmeans[[#This Row],[Age]]&lt;=44), "Middle",IF(AND(jewelry_kmeans[[#This Row],[Age]]&gt;=45,jewelry_kmeans[[#This Row],[Age]]&lt;=59),"Older",IF(jewelry_kmeans[[#This Row],[Age]]&gt;=60,"Senior"))))</f>
        <v>Senior</v>
      </c>
      <c r="C413" s="2">
        <v>31481</v>
      </c>
      <c r="D413" s="2" t="str">
        <f t="shared" si="12"/>
        <v>Low</v>
      </c>
      <c r="E413" s="3">
        <v>0.31742397100000003</v>
      </c>
      <c r="F413" s="2">
        <v>16180.68808</v>
      </c>
      <c r="G413" s="3">
        <f t="shared" si="13"/>
        <v>0.51398265874654558</v>
      </c>
      <c r="H413" s="1" t="s">
        <v>7</v>
      </c>
    </row>
    <row r="414" spans="1:8" x14ac:dyDescent="0.3">
      <c r="A414">
        <v>88</v>
      </c>
      <c r="B414" t="str">
        <f>IF(jewelry_kmeans[[#This Row],[Age]]&lt;=25,"Young",IF(AND(jewelry_kmeans[[#This Row],[Age]]&gt;=26,jewelry_kmeans[[#This Row],[Age]]&lt;=44), "Middle",IF(AND(jewelry_kmeans[[#This Row],[Age]]&gt;=45,jewelry_kmeans[[#This Row],[Age]]&lt;=59),"Older",IF(jewelry_kmeans[[#This Row],[Age]]&gt;=60,"Senior"))))</f>
        <v>Senior</v>
      </c>
      <c r="C414" s="2">
        <v>120678</v>
      </c>
      <c r="D414" s="2" t="str">
        <f t="shared" si="12"/>
        <v>High</v>
      </c>
      <c r="E414" s="3">
        <v>6.3272851000000005E-2</v>
      </c>
      <c r="F414" s="2">
        <v>14264.47385</v>
      </c>
      <c r="G414" s="3">
        <f t="shared" si="13"/>
        <v>0.11820276976748041</v>
      </c>
      <c r="H414" s="1" t="s">
        <v>9</v>
      </c>
    </row>
    <row r="415" spans="1:8" x14ac:dyDescent="0.3">
      <c r="A415">
        <v>91</v>
      </c>
      <c r="B415" t="str">
        <f>IF(jewelry_kmeans[[#This Row],[Age]]&lt;=25,"Young",IF(AND(jewelry_kmeans[[#This Row],[Age]]&gt;=26,jewelry_kmeans[[#This Row],[Age]]&lt;=44), "Middle",IF(AND(jewelry_kmeans[[#This Row],[Age]]&gt;=45,jewelry_kmeans[[#This Row],[Age]]&lt;=59),"Older",IF(jewelry_kmeans[[#This Row],[Age]]&gt;=60,"Senior"))))</f>
        <v>Senior</v>
      </c>
      <c r="C415" s="2">
        <v>22672</v>
      </c>
      <c r="D415" s="2" t="str">
        <f t="shared" si="12"/>
        <v>Low</v>
      </c>
      <c r="E415" s="3">
        <v>0.271064535</v>
      </c>
      <c r="F415" s="2">
        <v>15407.64676</v>
      </c>
      <c r="G415" s="3">
        <f t="shared" si="13"/>
        <v>0.67958921841919551</v>
      </c>
      <c r="H415" s="1" t="s">
        <v>10</v>
      </c>
    </row>
    <row r="416" spans="1:8" x14ac:dyDescent="0.3">
      <c r="A416">
        <v>88</v>
      </c>
      <c r="B416" t="str">
        <f>IF(jewelry_kmeans[[#This Row],[Age]]&lt;=25,"Young",IF(AND(jewelry_kmeans[[#This Row],[Age]]&gt;=26,jewelry_kmeans[[#This Row],[Age]]&lt;=44), "Middle",IF(AND(jewelry_kmeans[[#This Row],[Age]]&gt;=45,jewelry_kmeans[[#This Row],[Age]]&lt;=59),"Older",IF(jewelry_kmeans[[#This Row],[Age]]&gt;=60,"Senior"))))</f>
        <v>Senior</v>
      </c>
      <c r="C416" s="2">
        <v>17851</v>
      </c>
      <c r="D416" s="2" t="str">
        <f t="shared" si="12"/>
        <v>Low</v>
      </c>
      <c r="E416" s="3">
        <v>0.28986598499999999</v>
      </c>
      <c r="F416" s="2">
        <v>17472.470689999998</v>
      </c>
      <c r="G416" s="3">
        <f t="shared" si="13"/>
        <v>0.97879506414206474</v>
      </c>
      <c r="H416" s="1" t="s">
        <v>9</v>
      </c>
    </row>
    <row r="417" spans="1:8" x14ac:dyDescent="0.3">
      <c r="A417">
        <v>31</v>
      </c>
      <c r="B417" t="str">
        <f>IF(jewelry_kmeans[[#This Row],[Age]]&lt;=25,"Young",IF(AND(jewelry_kmeans[[#This Row],[Age]]&gt;=26,jewelry_kmeans[[#This Row],[Age]]&lt;=44), "Middle",IF(AND(jewelry_kmeans[[#This Row],[Age]]&gt;=45,jewelry_kmeans[[#This Row],[Age]]&lt;=59),"Older",IF(jewelry_kmeans[[#This Row],[Age]]&gt;=60,"Senior"))))</f>
        <v>Middle</v>
      </c>
      <c r="C417" s="2">
        <v>111449</v>
      </c>
      <c r="D417" s="2" t="str">
        <f t="shared" si="12"/>
        <v>High</v>
      </c>
      <c r="E417" s="3">
        <v>0.29410620300000001</v>
      </c>
      <c r="F417" s="2">
        <v>13929.62155</v>
      </c>
      <c r="G417" s="3">
        <f t="shared" si="13"/>
        <v>0.12498650997317158</v>
      </c>
      <c r="H417" s="1" t="s">
        <v>8</v>
      </c>
    </row>
    <row r="418" spans="1:8" x14ac:dyDescent="0.3">
      <c r="A418">
        <v>87</v>
      </c>
      <c r="B418" t="str">
        <f>IF(jewelry_kmeans[[#This Row],[Age]]&lt;=25,"Young",IF(AND(jewelry_kmeans[[#This Row],[Age]]&gt;=26,jewelry_kmeans[[#This Row],[Age]]&lt;=44), "Middle",IF(AND(jewelry_kmeans[[#This Row],[Age]]&gt;=45,jewelry_kmeans[[#This Row],[Age]]&lt;=59),"Older",IF(jewelry_kmeans[[#This Row],[Age]]&gt;=60,"Senior"))))</f>
        <v>Senior</v>
      </c>
      <c r="C418" s="2">
        <v>23042</v>
      </c>
      <c r="D418" s="2" t="str">
        <f t="shared" si="12"/>
        <v>Low</v>
      </c>
      <c r="E418" s="3">
        <v>0.36631201099999999</v>
      </c>
      <c r="F418" s="2">
        <v>18149.03587</v>
      </c>
      <c r="G418" s="3">
        <f t="shared" si="13"/>
        <v>0.78765019833347794</v>
      </c>
      <c r="H418" s="1" t="s">
        <v>7</v>
      </c>
    </row>
    <row r="419" spans="1:8" x14ac:dyDescent="0.3">
      <c r="A419">
        <v>31</v>
      </c>
      <c r="B419" t="str">
        <f>IF(jewelry_kmeans[[#This Row],[Age]]&lt;=25,"Young",IF(AND(jewelry_kmeans[[#This Row],[Age]]&gt;=26,jewelry_kmeans[[#This Row],[Age]]&lt;=44), "Middle",IF(AND(jewelry_kmeans[[#This Row],[Age]]&gt;=45,jewelry_kmeans[[#This Row],[Age]]&lt;=59),"Older",IF(jewelry_kmeans[[#This Row],[Age]]&gt;=60,"Senior"))))</f>
        <v>Middle</v>
      </c>
      <c r="C419" s="2">
        <v>101481</v>
      </c>
      <c r="D419" s="2" t="str">
        <f t="shared" si="12"/>
        <v>Middle</v>
      </c>
      <c r="E419" s="3">
        <v>0.270235051</v>
      </c>
      <c r="F419" s="2">
        <v>15226.61413</v>
      </c>
      <c r="G419" s="3">
        <f t="shared" si="13"/>
        <v>0.15004398981090056</v>
      </c>
      <c r="H419" s="1" t="s">
        <v>8</v>
      </c>
    </row>
    <row r="420" spans="1:8" x14ac:dyDescent="0.3">
      <c r="A420">
        <v>91</v>
      </c>
      <c r="B420" t="str">
        <f>IF(jewelry_kmeans[[#This Row],[Age]]&lt;=25,"Young",IF(AND(jewelry_kmeans[[#This Row],[Age]]&gt;=26,jewelry_kmeans[[#This Row],[Age]]&lt;=44), "Middle",IF(AND(jewelry_kmeans[[#This Row],[Age]]&gt;=45,jewelry_kmeans[[#This Row],[Age]]&lt;=59),"Older",IF(jewelry_kmeans[[#This Row],[Age]]&gt;=60,"Senior"))))</f>
        <v>Senior</v>
      </c>
      <c r="C420" s="2">
        <v>24370</v>
      </c>
      <c r="D420" s="2" t="str">
        <f t="shared" si="12"/>
        <v>Low</v>
      </c>
      <c r="E420" s="3">
        <v>0.29632857099999999</v>
      </c>
      <c r="F420" s="2">
        <v>16141.04898</v>
      </c>
      <c r="G420" s="3">
        <f t="shared" si="13"/>
        <v>0.66233274435781697</v>
      </c>
      <c r="H420" s="1" t="s">
        <v>10</v>
      </c>
    </row>
    <row r="421" spans="1:8" x14ac:dyDescent="0.3">
      <c r="A421">
        <v>91</v>
      </c>
      <c r="B421" t="str">
        <f>IF(jewelry_kmeans[[#This Row],[Age]]&lt;=25,"Young",IF(AND(jewelry_kmeans[[#This Row],[Age]]&gt;=26,jewelry_kmeans[[#This Row],[Age]]&lt;=44), "Middle",IF(AND(jewelry_kmeans[[#This Row],[Age]]&gt;=45,jewelry_kmeans[[#This Row],[Age]]&lt;=59),"Older",IF(jewelry_kmeans[[#This Row],[Age]]&gt;=60,"Senior"))))</f>
        <v>Senior</v>
      </c>
      <c r="C421" s="2">
        <v>26917</v>
      </c>
      <c r="D421" s="2" t="str">
        <f t="shared" si="12"/>
        <v>Low</v>
      </c>
      <c r="E421" s="3">
        <v>0.37671353000000002</v>
      </c>
      <c r="F421" s="2">
        <v>17986.618640000001</v>
      </c>
      <c r="G421" s="3">
        <f t="shared" si="13"/>
        <v>0.66822523461009775</v>
      </c>
      <c r="H421" s="1" t="s">
        <v>10</v>
      </c>
    </row>
    <row r="422" spans="1:8" x14ac:dyDescent="0.3">
      <c r="A422">
        <v>87</v>
      </c>
      <c r="B422" t="str">
        <f>IF(jewelry_kmeans[[#This Row],[Age]]&lt;=25,"Young",IF(AND(jewelry_kmeans[[#This Row],[Age]]&gt;=26,jewelry_kmeans[[#This Row],[Age]]&lt;=44), "Middle",IF(AND(jewelry_kmeans[[#This Row],[Age]]&gt;=45,jewelry_kmeans[[#This Row],[Age]]&lt;=59),"Older",IF(jewelry_kmeans[[#This Row],[Age]]&gt;=60,"Senior"))))</f>
        <v>Senior</v>
      </c>
      <c r="C422" s="2">
        <v>23322</v>
      </c>
      <c r="D422" s="2" t="str">
        <f t="shared" si="12"/>
        <v>Low</v>
      </c>
      <c r="E422" s="3">
        <v>0.30682119699999999</v>
      </c>
      <c r="F422" s="2">
        <v>16131.26766</v>
      </c>
      <c r="G422" s="3">
        <f t="shared" si="13"/>
        <v>0.69167599948546432</v>
      </c>
      <c r="H422" s="1" t="s">
        <v>7</v>
      </c>
    </row>
    <row r="423" spans="1:8" x14ac:dyDescent="0.3">
      <c r="A423">
        <v>91</v>
      </c>
      <c r="B423" t="str">
        <f>IF(jewelry_kmeans[[#This Row],[Age]]&lt;=25,"Young",IF(AND(jewelry_kmeans[[#This Row],[Age]]&gt;=26,jewelry_kmeans[[#This Row],[Age]]&lt;=44), "Middle",IF(AND(jewelry_kmeans[[#This Row],[Age]]&gt;=45,jewelry_kmeans[[#This Row],[Age]]&lt;=59),"Older",IF(jewelry_kmeans[[#This Row],[Age]]&gt;=60,"Senior"))))</f>
        <v>Senior</v>
      </c>
      <c r="C423" s="2">
        <v>25886</v>
      </c>
      <c r="D423" s="2" t="str">
        <f t="shared" si="12"/>
        <v>Low</v>
      </c>
      <c r="E423" s="3">
        <v>0.30175376799999998</v>
      </c>
      <c r="F423" s="2">
        <v>17266.045730000002</v>
      </c>
      <c r="G423" s="3">
        <f t="shared" si="13"/>
        <v>0.66700323456694743</v>
      </c>
      <c r="H423" s="1" t="s">
        <v>10</v>
      </c>
    </row>
    <row r="424" spans="1:8" x14ac:dyDescent="0.3">
      <c r="A424">
        <v>58</v>
      </c>
      <c r="B424" t="str">
        <f>IF(jewelry_kmeans[[#This Row],[Age]]&lt;=25,"Young",IF(AND(jewelry_kmeans[[#This Row],[Age]]&gt;=26,jewelry_kmeans[[#This Row],[Age]]&lt;=44), "Middle",IF(AND(jewelry_kmeans[[#This Row],[Age]]&gt;=45,jewelry_kmeans[[#This Row],[Age]]&lt;=59),"Older",IF(jewelry_kmeans[[#This Row],[Age]]&gt;=60,"Senior"))))</f>
        <v>Older</v>
      </c>
      <c r="C424" s="2">
        <v>74340</v>
      </c>
      <c r="D424" s="2" t="str">
        <f t="shared" si="12"/>
        <v>Low</v>
      </c>
      <c r="E424" s="3">
        <v>0.73516504500000002</v>
      </c>
      <c r="F424" s="2">
        <v>7259.5409220000001</v>
      </c>
      <c r="G424" s="3">
        <f t="shared" si="13"/>
        <v>9.7653227360774822E-2</v>
      </c>
      <c r="H424" s="1" t="s">
        <v>6</v>
      </c>
    </row>
    <row r="425" spans="1:8" x14ac:dyDescent="0.3">
      <c r="A425">
        <v>31</v>
      </c>
      <c r="B425" t="str">
        <f>IF(jewelry_kmeans[[#This Row],[Age]]&lt;=25,"Young",IF(AND(jewelry_kmeans[[#This Row],[Age]]&gt;=26,jewelry_kmeans[[#This Row],[Age]]&lt;=44), "Middle",IF(AND(jewelry_kmeans[[#This Row],[Age]]&gt;=45,jewelry_kmeans[[#This Row],[Age]]&lt;=59),"Older",IF(jewelry_kmeans[[#This Row],[Age]]&gt;=60,"Senior"))))</f>
        <v>Middle</v>
      </c>
      <c r="C425" s="2">
        <v>110882</v>
      </c>
      <c r="D425" s="2" t="str">
        <f t="shared" si="12"/>
        <v>High</v>
      </c>
      <c r="E425" s="3">
        <v>0.325280607</v>
      </c>
      <c r="F425" s="2">
        <v>14004.613740000001</v>
      </c>
      <c r="G425" s="3">
        <f t="shared" si="13"/>
        <v>0.1263019582980105</v>
      </c>
      <c r="H425" s="1" t="s">
        <v>8</v>
      </c>
    </row>
    <row r="426" spans="1:8" x14ac:dyDescent="0.3">
      <c r="A426">
        <v>91</v>
      </c>
      <c r="B426" t="str">
        <f>IF(jewelry_kmeans[[#This Row],[Age]]&lt;=25,"Young",IF(AND(jewelry_kmeans[[#This Row],[Age]]&gt;=26,jewelry_kmeans[[#This Row],[Age]]&lt;=44), "Middle",IF(AND(jewelry_kmeans[[#This Row],[Age]]&gt;=45,jewelry_kmeans[[#This Row],[Age]]&lt;=59),"Older",IF(jewelry_kmeans[[#This Row],[Age]]&gt;=60,"Senior"))))</f>
        <v>Senior</v>
      </c>
      <c r="C426" s="2">
        <v>36991</v>
      </c>
      <c r="D426" s="2" t="str">
        <f t="shared" si="12"/>
        <v>Low</v>
      </c>
      <c r="E426" s="3">
        <v>0.26859790500000003</v>
      </c>
      <c r="F426" s="2">
        <v>19047.77234</v>
      </c>
      <c r="G426" s="3">
        <f t="shared" si="13"/>
        <v>0.51492991105944685</v>
      </c>
      <c r="H426" s="1" t="s">
        <v>10</v>
      </c>
    </row>
    <row r="427" spans="1:8" x14ac:dyDescent="0.3">
      <c r="A427">
        <v>58</v>
      </c>
      <c r="B427" t="str">
        <f>IF(jewelry_kmeans[[#This Row],[Age]]&lt;=25,"Young",IF(AND(jewelry_kmeans[[#This Row],[Age]]&gt;=26,jewelry_kmeans[[#This Row],[Age]]&lt;=44), "Middle",IF(AND(jewelry_kmeans[[#This Row],[Age]]&gt;=45,jewelry_kmeans[[#This Row],[Age]]&lt;=59),"Older",IF(jewelry_kmeans[[#This Row],[Age]]&gt;=60,"Senior"))))</f>
        <v>Older</v>
      </c>
      <c r="C427" s="2">
        <v>77101</v>
      </c>
      <c r="D427" s="2" t="str">
        <f t="shared" si="12"/>
        <v>Middle</v>
      </c>
      <c r="E427" s="3">
        <v>0.76671958399999995</v>
      </c>
      <c r="F427" s="2">
        <v>8148.4918479999997</v>
      </c>
      <c r="G427" s="3">
        <f t="shared" si="13"/>
        <v>0.10568594243913827</v>
      </c>
      <c r="H427" s="1" t="s">
        <v>6</v>
      </c>
    </row>
    <row r="428" spans="1:8" x14ac:dyDescent="0.3">
      <c r="A428">
        <v>87</v>
      </c>
      <c r="B428" t="str">
        <f>IF(jewelry_kmeans[[#This Row],[Age]]&lt;=25,"Young",IF(AND(jewelry_kmeans[[#This Row],[Age]]&gt;=26,jewelry_kmeans[[#This Row],[Age]]&lt;=44), "Middle",IF(AND(jewelry_kmeans[[#This Row],[Age]]&gt;=45,jewelry_kmeans[[#This Row],[Age]]&lt;=59),"Older",IF(jewelry_kmeans[[#This Row],[Age]]&gt;=60,"Senior"))))</f>
        <v>Senior</v>
      </c>
      <c r="C428" s="2">
        <v>26045</v>
      </c>
      <c r="D428" s="2" t="str">
        <f t="shared" si="12"/>
        <v>Low</v>
      </c>
      <c r="E428" s="3">
        <v>0.37529212299999998</v>
      </c>
      <c r="F428" s="2">
        <v>15903.558360000001</v>
      </c>
      <c r="G428" s="3">
        <f t="shared" si="13"/>
        <v>0.61061848185832213</v>
      </c>
      <c r="H428" s="1" t="s">
        <v>7</v>
      </c>
    </row>
    <row r="429" spans="1:8" x14ac:dyDescent="0.3">
      <c r="A429">
        <v>88</v>
      </c>
      <c r="B429" t="str">
        <f>IF(jewelry_kmeans[[#This Row],[Age]]&lt;=25,"Young",IF(AND(jewelry_kmeans[[#This Row],[Age]]&gt;=26,jewelry_kmeans[[#This Row],[Age]]&lt;=44), "Middle",IF(AND(jewelry_kmeans[[#This Row],[Age]]&gt;=45,jewelry_kmeans[[#This Row],[Age]]&lt;=59),"Older",IF(jewelry_kmeans[[#This Row],[Age]]&gt;=60,"Senior"))))</f>
        <v>Senior</v>
      </c>
      <c r="C429" s="2">
        <v>33303</v>
      </c>
      <c r="D429" s="2" t="str">
        <f t="shared" si="12"/>
        <v>Low</v>
      </c>
      <c r="E429" s="3">
        <v>0.39971568600000001</v>
      </c>
      <c r="F429" s="2">
        <v>15232.59807</v>
      </c>
      <c r="G429" s="3">
        <f t="shared" si="13"/>
        <v>0.45739417079542383</v>
      </c>
      <c r="H429" s="1" t="s">
        <v>9</v>
      </c>
    </row>
    <row r="430" spans="1:8" x14ac:dyDescent="0.3">
      <c r="A430">
        <v>58</v>
      </c>
      <c r="B430" t="str">
        <f>IF(jewelry_kmeans[[#This Row],[Age]]&lt;=25,"Young",IF(AND(jewelry_kmeans[[#This Row],[Age]]&gt;=26,jewelry_kmeans[[#This Row],[Age]]&lt;=44), "Middle",IF(AND(jewelry_kmeans[[#This Row],[Age]]&gt;=45,jewelry_kmeans[[#This Row],[Age]]&lt;=59),"Older",IF(jewelry_kmeans[[#This Row],[Age]]&gt;=60,"Senior"))))</f>
        <v>Older</v>
      </c>
      <c r="C430" s="2">
        <v>70798</v>
      </c>
      <c r="D430" s="2" t="str">
        <f t="shared" si="12"/>
        <v>Low</v>
      </c>
      <c r="E430" s="3">
        <v>0.75352838700000002</v>
      </c>
      <c r="F430" s="2">
        <v>5330.7398999999996</v>
      </c>
      <c r="G430" s="3">
        <f t="shared" si="13"/>
        <v>7.5295063419870606E-2</v>
      </c>
      <c r="H430" s="1" t="s">
        <v>6</v>
      </c>
    </row>
    <row r="431" spans="1:8" x14ac:dyDescent="0.3">
      <c r="A431">
        <v>58</v>
      </c>
      <c r="B431" t="str">
        <f>IF(jewelry_kmeans[[#This Row],[Age]]&lt;=25,"Young",IF(AND(jewelry_kmeans[[#This Row],[Age]]&gt;=26,jewelry_kmeans[[#This Row],[Age]]&lt;=44), "Middle",IF(AND(jewelry_kmeans[[#This Row],[Age]]&gt;=45,jewelry_kmeans[[#This Row],[Age]]&lt;=59),"Older",IF(jewelry_kmeans[[#This Row],[Age]]&gt;=60,"Senior"))))</f>
        <v>Older</v>
      </c>
      <c r="C431" s="2">
        <v>70259</v>
      </c>
      <c r="D431" s="2" t="str">
        <f t="shared" si="12"/>
        <v>Low</v>
      </c>
      <c r="E431" s="3">
        <v>0.769712917</v>
      </c>
      <c r="F431" s="2">
        <v>7101.6745140000003</v>
      </c>
      <c r="G431" s="3">
        <f t="shared" si="13"/>
        <v>0.101078502597532</v>
      </c>
      <c r="H431" s="1" t="s">
        <v>6</v>
      </c>
    </row>
    <row r="432" spans="1:8" x14ac:dyDescent="0.3">
      <c r="A432">
        <v>58</v>
      </c>
      <c r="B432" t="str">
        <f>IF(jewelry_kmeans[[#This Row],[Age]]&lt;=25,"Young",IF(AND(jewelry_kmeans[[#This Row],[Age]]&gt;=26,jewelry_kmeans[[#This Row],[Age]]&lt;=44), "Middle",IF(AND(jewelry_kmeans[[#This Row],[Age]]&gt;=45,jewelry_kmeans[[#This Row],[Age]]&lt;=59),"Older",IF(jewelry_kmeans[[#This Row],[Age]]&gt;=60,"Senior"))))</f>
        <v>Older</v>
      </c>
      <c r="C432" s="2">
        <v>69879</v>
      </c>
      <c r="D432" s="2" t="str">
        <f t="shared" si="12"/>
        <v>Low</v>
      </c>
      <c r="E432" s="3">
        <v>0.72099868700000003</v>
      </c>
      <c r="F432" s="2">
        <v>6669.0335180000002</v>
      </c>
      <c r="G432" s="3">
        <f t="shared" si="13"/>
        <v>9.5436876858569816E-2</v>
      </c>
      <c r="H432" s="1" t="s">
        <v>6</v>
      </c>
    </row>
    <row r="433" spans="1:8" x14ac:dyDescent="0.3">
      <c r="A433">
        <v>31</v>
      </c>
      <c r="B433" t="str">
        <f>IF(jewelry_kmeans[[#This Row],[Age]]&lt;=25,"Young",IF(AND(jewelry_kmeans[[#This Row],[Age]]&gt;=26,jewelry_kmeans[[#This Row],[Age]]&lt;=44), "Middle",IF(AND(jewelry_kmeans[[#This Row],[Age]]&gt;=45,jewelry_kmeans[[#This Row],[Age]]&lt;=59),"Older",IF(jewelry_kmeans[[#This Row],[Age]]&gt;=60,"Senior"))))</f>
        <v>Middle</v>
      </c>
      <c r="C433" s="2">
        <v>116247</v>
      </c>
      <c r="D433" s="2" t="str">
        <f t="shared" si="12"/>
        <v>High</v>
      </c>
      <c r="E433" s="3">
        <v>0.29431513799999998</v>
      </c>
      <c r="F433" s="2">
        <v>16178.20472</v>
      </c>
      <c r="G433" s="3">
        <f t="shared" si="13"/>
        <v>0.1391709439383382</v>
      </c>
      <c r="H433" s="1" t="s">
        <v>8</v>
      </c>
    </row>
    <row r="434" spans="1:8" x14ac:dyDescent="0.3">
      <c r="A434">
        <v>88</v>
      </c>
      <c r="B434" t="str">
        <f>IF(jewelry_kmeans[[#This Row],[Age]]&lt;=25,"Young",IF(AND(jewelry_kmeans[[#This Row],[Age]]&gt;=26,jewelry_kmeans[[#This Row],[Age]]&lt;=44), "Middle",IF(AND(jewelry_kmeans[[#This Row],[Age]]&gt;=45,jewelry_kmeans[[#This Row],[Age]]&lt;=59),"Older",IF(jewelry_kmeans[[#This Row],[Age]]&gt;=60,"Senior"))))</f>
        <v>Senior</v>
      </c>
      <c r="C434" s="2">
        <v>28802</v>
      </c>
      <c r="D434" s="2" t="str">
        <f t="shared" si="12"/>
        <v>Low</v>
      </c>
      <c r="E434" s="3">
        <v>0.40838783200000001</v>
      </c>
      <c r="F434" s="2">
        <v>16293.038329999999</v>
      </c>
      <c r="G434" s="3">
        <f t="shared" si="13"/>
        <v>0.56569121345739881</v>
      </c>
      <c r="H434" s="1" t="s">
        <v>9</v>
      </c>
    </row>
    <row r="435" spans="1:8" x14ac:dyDescent="0.3">
      <c r="A435">
        <v>31</v>
      </c>
      <c r="B435" t="str">
        <f>IF(jewelry_kmeans[[#This Row],[Age]]&lt;=25,"Young",IF(AND(jewelry_kmeans[[#This Row],[Age]]&gt;=26,jewelry_kmeans[[#This Row],[Age]]&lt;=44), "Middle",IF(AND(jewelry_kmeans[[#This Row],[Age]]&gt;=45,jewelry_kmeans[[#This Row],[Age]]&lt;=59),"Older",IF(jewelry_kmeans[[#This Row],[Age]]&gt;=60,"Senior"))))</f>
        <v>Middle</v>
      </c>
      <c r="C435" s="2">
        <v>104388</v>
      </c>
      <c r="D435" s="2" t="str">
        <f t="shared" si="12"/>
        <v>Middle</v>
      </c>
      <c r="E435" s="3">
        <v>0.28647323200000002</v>
      </c>
      <c r="F435" s="2">
        <v>14406.561250000001</v>
      </c>
      <c r="G435" s="3">
        <f t="shared" si="13"/>
        <v>0.13800974489404913</v>
      </c>
      <c r="H435" s="1" t="s">
        <v>8</v>
      </c>
    </row>
    <row r="436" spans="1:8" x14ac:dyDescent="0.3">
      <c r="A436">
        <v>88</v>
      </c>
      <c r="B436" t="str">
        <f>IF(jewelry_kmeans[[#This Row],[Age]]&lt;=25,"Young",IF(AND(jewelry_kmeans[[#This Row],[Age]]&gt;=26,jewelry_kmeans[[#This Row],[Age]]&lt;=44), "Middle",IF(AND(jewelry_kmeans[[#This Row],[Age]]&gt;=45,jewelry_kmeans[[#This Row],[Age]]&lt;=59),"Older",IF(jewelry_kmeans[[#This Row],[Age]]&gt;=60,"Senior"))))</f>
        <v>Senior</v>
      </c>
      <c r="C436" s="2">
        <v>26092</v>
      </c>
      <c r="D436" s="2" t="str">
        <f t="shared" si="12"/>
        <v>Low</v>
      </c>
      <c r="E436" s="3">
        <v>0.31287320699999999</v>
      </c>
      <c r="F436" s="2">
        <v>17105.79393</v>
      </c>
      <c r="G436" s="3">
        <f t="shared" si="13"/>
        <v>0.65559535221523835</v>
      </c>
      <c r="H436" s="1" t="s">
        <v>9</v>
      </c>
    </row>
    <row r="437" spans="1:8" x14ac:dyDescent="0.3">
      <c r="A437">
        <v>88</v>
      </c>
      <c r="B437" t="str">
        <f>IF(jewelry_kmeans[[#This Row],[Age]]&lt;=25,"Young",IF(AND(jewelry_kmeans[[#This Row],[Age]]&gt;=26,jewelry_kmeans[[#This Row],[Age]]&lt;=44), "Middle",IF(AND(jewelry_kmeans[[#This Row],[Age]]&gt;=45,jewelry_kmeans[[#This Row],[Age]]&lt;=59),"Older",IF(jewelry_kmeans[[#This Row],[Age]]&gt;=60,"Senior"))))</f>
        <v>Senior</v>
      </c>
      <c r="C437" s="2">
        <v>34001</v>
      </c>
      <c r="D437" s="2" t="str">
        <f t="shared" si="12"/>
        <v>Low</v>
      </c>
      <c r="E437" s="3">
        <v>0.337569324</v>
      </c>
      <c r="F437" s="2">
        <v>15530.93413</v>
      </c>
      <c r="G437" s="3">
        <f t="shared" si="13"/>
        <v>0.45677874562512866</v>
      </c>
      <c r="H437" s="1" t="s">
        <v>9</v>
      </c>
    </row>
    <row r="438" spans="1:8" x14ac:dyDescent="0.3">
      <c r="A438">
        <v>91</v>
      </c>
      <c r="B438" t="str">
        <f>IF(jewelry_kmeans[[#This Row],[Age]]&lt;=25,"Young",IF(AND(jewelry_kmeans[[#This Row],[Age]]&gt;=26,jewelry_kmeans[[#This Row],[Age]]&lt;=44), "Middle",IF(AND(jewelry_kmeans[[#This Row],[Age]]&gt;=45,jewelry_kmeans[[#This Row],[Age]]&lt;=59),"Older",IF(jewelry_kmeans[[#This Row],[Age]]&gt;=60,"Senior"))))</f>
        <v>Senior</v>
      </c>
      <c r="C438" s="2">
        <v>29082</v>
      </c>
      <c r="D438" s="2" t="str">
        <f t="shared" si="12"/>
        <v>Low</v>
      </c>
      <c r="E438" s="3">
        <v>0.28248852099999999</v>
      </c>
      <c r="F438" s="2">
        <v>18794.488170000001</v>
      </c>
      <c r="G438" s="3">
        <f t="shared" si="13"/>
        <v>0.64625844749329486</v>
      </c>
      <c r="H438" s="1" t="s">
        <v>10</v>
      </c>
    </row>
    <row r="439" spans="1:8" x14ac:dyDescent="0.3">
      <c r="A439">
        <v>88</v>
      </c>
      <c r="B439" t="str">
        <f>IF(jewelry_kmeans[[#This Row],[Age]]&lt;=25,"Young",IF(AND(jewelry_kmeans[[#This Row],[Age]]&gt;=26,jewelry_kmeans[[#This Row],[Age]]&lt;=44), "Middle",IF(AND(jewelry_kmeans[[#This Row],[Age]]&gt;=45,jewelry_kmeans[[#This Row],[Age]]&lt;=59),"Older",IF(jewelry_kmeans[[#This Row],[Age]]&gt;=60,"Senior"))))</f>
        <v>Senior</v>
      </c>
      <c r="C439" s="2">
        <v>28409</v>
      </c>
      <c r="D439" s="2" t="str">
        <f t="shared" si="12"/>
        <v>Low</v>
      </c>
      <c r="E439" s="3">
        <v>0.305653534</v>
      </c>
      <c r="F439" s="2">
        <v>17326.175609999998</v>
      </c>
      <c r="G439" s="3">
        <f t="shared" si="13"/>
        <v>0.60988333309866583</v>
      </c>
      <c r="H439" s="1" t="s">
        <v>9</v>
      </c>
    </row>
    <row r="440" spans="1:8" x14ac:dyDescent="0.3">
      <c r="A440">
        <v>31</v>
      </c>
      <c r="B440" t="str">
        <f>IF(jewelry_kmeans[[#This Row],[Age]]&lt;=25,"Young",IF(AND(jewelry_kmeans[[#This Row],[Age]]&gt;=26,jewelry_kmeans[[#This Row],[Age]]&lt;=44), "Middle",IF(AND(jewelry_kmeans[[#This Row],[Age]]&gt;=45,jewelry_kmeans[[#This Row],[Age]]&lt;=59),"Older",IF(jewelry_kmeans[[#This Row],[Age]]&gt;=60,"Senior"))))</f>
        <v>Middle</v>
      </c>
      <c r="C440" s="2">
        <v>107115</v>
      </c>
      <c r="D440" s="2" t="str">
        <f t="shared" si="12"/>
        <v>High</v>
      </c>
      <c r="E440" s="3">
        <v>0.32804208600000001</v>
      </c>
      <c r="F440" s="2">
        <v>15693.49957</v>
      </c>
      <c r="G440" s="3">
        <f t="shared" si="13"/>
        <v>0.14651075544975026</v>
      </c>
      <c r="H440" s="1" t="s">
        <v>8</v>
      </c>
    </row>
    <row r="441" spans="1:8" x14ac:dyDescent="0.3">
      <c r="A441">
        <v>58</v>
      </c>
      <c r="B441" t="str">
        <f>IF(jewelry_kmeans[[#This Row],[Age]]&lt;=25,"Young",IF(AND(jewelry_kmeans[[#This Row],[Age]]&gt;=26,jewelry_kmeans[[#This Row],[Age]]&lt;=44), "Middle",IF(AND(jewelry_kmeans[[#This Row],[Age]]&gt;=45,jewelry_kmeans[[#This Row],[Age]]&lt;=59),"Older",IF(jewelry_kmeans[[#This Row],[Age]]&gt;=60,"Senior"))))</f>
        <v>Older</v>
      </c>
      <c r="C441" s="2">
        <v>75757</v>
      </c>
      <c r="D441" s="2" t="str">
        <f t="shared" si="12"/>
        <v>Middle</v>
      </c>
      <c r="E441" s="3">
        <v>0.80979441699999999</v>
      </c>
      <c r="F441" s="2">
        <v>7390.5772930000003</v>
      </c>
      <c r="G441" s="3">
        <f t="shared" si="13"/>
        <v>9.755636169594889E-2</v>
      </c>
      <c r="H441" s="1" t="s">
        <v>6</v>
      </c>
    </row>
    <row r="442" spans="1:8" x14ac:dyDescent="0.3">
      <c r="A442">
        <v>91</v>
      </c>
      <c r="B442" t="str">
        <f>IF(jewelry_kmeans[[#This Row],[Age]]&lt;=25,"Young",IF(AND(jewelry_kmeans[[#This Row],[Age]]&gt;=26,jewelry_kmeans[[#This Row],[Age]]&lt;=44), "Middle",IF(AND(jewelry_kmeans[[#This Row],[Age]]&gt;=45,jewelry_kmeans[[#This Row],[Age]]&lt;=59),"Older",IF(jewelry_kmeans[[#This Row],[Age]]&gt;=60,"Senior"))))</f>
        <v>Senior</v>
      </c>
      <c r="C442" s="2">
        <v>30148</v>
      </c>
      <c r="D442" s="2" t="str">
        <f t="shared" si="12"/>
        <v>Low</v>
      </c>
      <c r="E442" s="3">
        <v>0.277388947</v>
      </c>
      <c r="F442" s="2">
        <v>15324.287410000001</v>
      </c>
      <c r="G442" s="3">
        <f t="shared" si="13"/>
        <v>0.50830195734377071</v>
      </c>
      <c r="H442" s="1" t="s">
        <v>10</v>
      </c>
    </row>
    <row r="443" spans="1:8" x14ac:dyDescent="0.3">
      <c r="A443">
        <v>31</v>
      </c>
      <c r="B443" t="str">
        <f>IF(jewelry_kmeans[[#This Row],[Age]]&lt;=25,"Young",IF(AND(jewelry_kmeans[[#This Row],[Age]]&gt;=26,jewelry_kmeans[[#This Row],[Age]]&lt;=44), "Middle",IF(AND(jewelry_kmeans[[#This Row],[Age]]&gt;=45,jewelry_kmeans[[#This Row],[Age]]&lt;=59),"Older",IF(jewelry_kmeans[[#This Row],[Age]]&gt;=60,"Senior"))))</f>
        <v>Middle</v>
      </c>
      <c r="C443" s="2">
        <v>99457</v>
      </c>
      <c r="D443" s="2" t="str">
        <f t="shared" si="12"/>
        <v>Middle</v>
      </c>
      <c r="E443" s="3">
        <v>0.36580649700000001</v>
      </c>
      <c r="F443" s="2">
        <v>14580.61348</v>
      </c>
      <c r="G443" s="3">
        <f t="shared" si="13"/>
        <v>0.14660218466271857</v>
      </c>
      <c r="H443" s="1" t="s">
        <v>8</v>
      </c>
    </row>
    <row r="444" spans="1:8" x14ac:dyDescent="0.3">
      <c r="A444">
        <v>88</v>
      </c>
      <c r="B444" t="str">
        <f>IF(jewelry_kmeans[[#This Row],[Age]]&lt;=25,"Young",IF(AND(jewelry_kmeans[[#This Row],[Age]]&gt;=26,jewelry_kmeans[[#This Row],[Age]]&lt;=44), "Middle",IF(AND(jewelry_kmeans[[#This Row],[Age]]&gt;=45,jewelry_kmeans[[#This Row],[Age]]&lt;=59),"Older",IF(jewelry_kmeans[[#This Row],[Age]]&gt;=60,"Senior"))))</f>
        <v>Senior</v>
      </c>
      <c r="C444" s="2">
        <v>17388</v>
      </c>
      <c r="D444" s="2" t="str">
        <f t="shared" si="12"/>
        <v>Low</v>
      </c>
      <c r="E444" s="3">
        <v>0.46618944499999998</v>
      </c>
      <c r="F444" s="2">
        <v>16698.621040000002</v>
      </c>
      <c r="G444" s="3">
        <f t="shared" si="13"/>
        <v>0.96035317690361177</v>
      </c>
      <c r="H444" s="1" t="s">
        <v>9</v>
      </c>
    </row>
    <row r="445" spans="1:8" x14ac:dyDescent="0.3">
      <c r="A445">
        <v>88</v>
      </c>
      <c r="B445" t="str">
        <f>IF(jewelry_kmeans[[#This Row],[Age]]&lt;=25,"Young",IF(AND(jewelry_kmeans[[#This Row],[Age]]&gt;=26,jewelry_kmeans[[#This Row],[Age]]&lt;=44), "Middle",IF(AND(jewelry_kmeans[[#This Row],[Age]]&gt;=45,jewelry_kmeans[[#This Row],[Age]]&lt;=59),"Older",IF(jewelry_kmeans[[#This Row],[Age]]&gt;=60,"Senior"))))</f>
        <v>Senior</v>
      </c>
      <c r="C445" s="2">
        <v>28585</v>
      </c>
      <c r="D445" s="2" t="str">
        <f t="shared" si="12"/>
        <v>Low</v>
      </c>
      <c r="E445" s="3">
        <v>0.39773966599999999</v>
      </c>
      <c r="F445" s="2">
        <v>16725.841850000001</v>
      </c>
      <c r="G445" s="3">
        <f t="shared" si="13"/>
        <v>0.58512652964841705</v>
      </c>
      <c r="H445" s="1" t="s">
        <v>9</v>
      </c>
    </row>
    <row r="446" spans="1:8" x14ac:dyDescent="0.3">
      <c r="A446">
        <v>31</v>
      </c>
      <c r="B446" t="str">
        <f>IF(jewelry_kmeans[[#This Row],[Age]]&lt;=25,"Young",IF(AND(jewelry_kmeans[[#This Row],[Age]]&gt;=26,jewelry_kmeans[[#This Row],[Age]]&lt;=44), "Middle",IF(AND(jewelry_kmeans[[#This Row],[Age]]&gt;=45,jewelry_kmeans[[#This Row],[Age]]&lt;=59),"Older",IF(jewelry_kmeans[[#This Row],[Age]]&gt;=60,"Senior"))))</f>
        <v>Middle</v>
      </c>
      <c r="C446" s="2">
        <v>122924</v>
      </c>
      <c r="D446" s="2" t="str">
        <f t="shared" si="12"/>
        <v>High</v>
      </c>
      <c r="E446" s="3">
        <v>0.89046022400000002</v>
      </c>
      <c r="F446" s="2">
        <v>3071.9445759999999</v>
      </c>
      <c r="G446" s="3">
        <f t="shared" si="13"/>
        <v>2.4990600501122645E-2</v>
      </c>
      <c r="H446" s="1" t="s">
        <v>8</v>
      </c>
    </row>
    <row r="447" spans="1:8" x14ac:dyDescent="0.3">
      <c r="A447">
        <v>87</v>
      </c>
      <c r="B447" t="str">
        <f>IF(jewelry_kmeans[[#This Row],[Age]]&lt;=25,"Young",IF(AND(jewelry_kmeans[[#This Row],[Age]]&gt;=26,jewelry_kmeans[[#This Row],[Age]]&lt;=44), "Middle",IF(AND(jewelry_kmeans[[#This Row],[Age]]&gt;=45,jewelry_kmeans[[#This Row],[Age]]&lt;=59),"Older",IF(jewelry_kmeans[[#This Row],[Age]]&gt;=60,"Senior"))))</f>
        <v>Senior</v>
      </c>
      <c r="C447" s="2">
        <v>18459</v>
      </c>
      <c r="D447" s="2" t="str">
        <f t="shared" si="12"/>
        <v>Low</v>
      </c>
      <c r="E447" s="3">
        <v>0.264549906</v>
      </c>
      <c r="F447" s="2">
        <v>15637.59765</v>
      </c>
      <c r="G447" s="3">
        <f t="shared" si="13"/>
        <v>0.84715302291565087</v>
      </c>
      <c r="H447" s="1" t="s">
        <v>7</v>
      </c>
    </row>
    <row r="448" spans="1:8" x14ac:dyDescent="0.3">
      <c r="A448">
        <v>58</v>
      </c>
      <c r="B448" t="str">
        <f>IF(jewelry_kmeans[[#This Row],[Age]]&lt;=25,"Young",IF(AND(jewelry_kmeans[[#This Row],[Age]]&gt;=26,jewelry_kmeans[[#This Row],[Age]]&lt;=44), "Middle",IF(AND(jewelry_kmeans[[#This Row],[Age]]&gt;=45,jewelry_kmeans[[#This Row],[Age]]&lt;=59),"Older",IF(jewelry_kmeans[[#This Row],[Age]]&gt;=60,"Senior"))))</f>
        <v>Older</v>
      </c>
      <c r="C448" s="2">
        <v>78635</v>
      </c>
      <c r="D448" s="2" t="str">
        <f t="shared" si="12"/>
        <v>Middle</v>
      </c>
      <c r="E448" s="3">
        <v>0.78644004999999995</v>
      </c>
      <c r="F448" s="2">
        <v>7162.7390429999996</v>
      </c>
      <c r="G448" s="3">
        <f t="shared" si="13"/>
        <v>9.1088434450308384E-2</v>
      </c>
      <c r="H448" s="1" t="s">
        <v>6</v>
      </c>
    </row>
    <row r="449" spans="1:8" x14ac:dyDescent="0.3">
      <c r="A449">
        <v>87</v>
      </c>
      <c r="B449" t="str">
        <f>IF(jewelry_kmeans[[#This Row],[Age]]&lt;=25,"Young",IF(AND(jewelry_kmeans[[#This Row],[Age]]&gt;=26,jewelry_kmeans[[#This Row],[Age]]&lt;=44), "Middle",IF(AND(jewelry_kmeans[[#This Row],[Age]]&gt;=45,jewelry_kmeans[[#This Row],[Age]]&lt;=59),"Older",IF(jewelry_kmeans[[#This Row],[Age]]&gt;=60,"Senior"))))</f>
        <v>Senior</v>
      </c>
      <c r="C449" s="2">
        <v>24578</v>
      </c>
      <c r="D449" s="2" t="str">
        <f t="shared" si="12"/>
        <v>Low</v>
      </c>
      <c r="E449" s="3">
        <v>0.37616545899999998</v>
      </c>
      <c r="F449" s="2">
        <v>17789.247520000001</v>
      </c>
      <c r="G449" s="3">
        <f t="shared" si="13"/>
        <v>0.72378743266335754</v>
      </c>
      <c r="H449" s="1" t="s">
        <v>7</v>
      </c>
    </row>
    <row r="450" spans="1:8" x14ac:dyDescent="0.3">
      <c r="A450">
        <v>58</v>
      </c>
      <c r="B450" t="str">
        <f>IF(jewelry_kmeans[[#This Row],[Age]]&lt;=25,"Young",IF(AND(jewelry_kmeans[[#This Row],[Age]]&gt;=26,jewelry_kmeans[[#This Row],[Age]]&lt;=44), "Middle",IF(AND(jewelry_kmeans[[#This Row],[Age]]&gt;=45,jewelry_kmeans[[#This Row],[Age]]&lt;=59),"Older",IF(jewelry_kmeans[[#This Row],[Age]]&gt;=60,"Senior"))))</f>
        <v>Older</v>
      </c>
      <c r="C450" s="2">
        <v>83351</v>
      </c>
      <c r="D450" s="2" t="str">
        <f t="shared" ref="D450:D513" si="14">IF(C450&lt;75078,"Low",IF(AND(C450&gt;=75078,C450&lt;=107100),"Middle",IF(C450&gt;107100,"High")))</f>
        <v>Middle</v>
      </c>
      <c r="E450" s="3">
        <v>0.84069780400000005</v>
      </c>
      <c r="F450" s="2">
        <v>6673.9097110000002</v>
      </c>
      <c r="G450" s="3">
        <f t="shared" ref="G450:G513" si="15">F450/C450</f>
        <v>8.0069941704358674E-2</v>
      </c>
      <c r="H450" s="1" t="s">
        <v>6</v>
      </c>
    </row>
    <row r="451" spans="1:8" x14ac:dyDescent="0.3">
      <c r="A451">
        <v>88</v>
      </c>
      <c r="B451" t="str">
        <f>IF(jewelry_kmeans[[#This Row],[Age]]&lt;=25,"Young",IF(AND(jewelry_kmeans[[#This Row],[Age]]&gt;=26,jewelry_kmeans[[#This Row],[Age]]&lt;=44), "Middle",IF(AND(jewelry_kmeans[[#This Row],[Age]]&gt;=45,jewelry_kmeans[[#This Row],[Age]]&lt;=59),"Older",IF(jewelry_kmeans[[#This Row],[Age]]&gt;=60,"Senior"))))</f>
        <v>Senior</v>
      </c>
      <c r="C451" s="2">
        <v>33251</v>
      </c>
      <c r="D451" s="2" t="str">
        <f t="shared" si="14"/>
        <v>Low</v>
      </c>
      <c r="E451" s="3">
        <v>0.30439136500000002</v>
      </c>
      <c r="F451" s="2">
        <v>18868.241610000001</v>
      </c>
      <c r="G451" s="3">
        <f t="shared" si="15"/>
        <v>0.5674488469519714</v>
      </c>
      <c r="H451" s="1" t="s">
        <v>9</v>
      </c>
    </row>
    <row r="452" spans="1:8" x14ac:dyDescent="0.3">
      <c r="A452">
        <v>87</v>
      </c>
      <c r="B452" t="str">
        <f>IF(jewelry_kmeans[[#This Row],[Age]]&lt;=25,"Young",IF(AND(jewelry_kmeans[[#This Row],[Age]]&gt;=26,jewelry_kmeans[[#This Row],[Age]]&lt;=44), "Middle",IF(AND(jewelry_kmeans[[#This Row],[Age]]&gt;=45,jewelry_kmeans[[#This Row],[Age]]&lt;=59),"Older",IF(jewelry_kmeans[[#This Row],[Age]]&gt;=60,"Senior"))))</f>
        <v>Senior</v>
      </c>
      <c r="C452" s="2">
        <v>25701</v>
      </c>
      <c r="D452" s="2" t="str">
        <f t="shared" si="14"/>
        <v>Low</v>
      </c>
      <c r="E452" s="3">
        <v>0.31522057399999998</v>
      </c>
      <c r="F452" s="2">
        <v>15738.8593</v>
      </c>
      <c r="G452" s="3">
        <f t="shared" si="15"/>
        <v>0.61238314851562192</v>
      </c>
      <c r="H452" s="1" t="s">
        <v>7</v>
      </c>
    </row>
    <row r="453" spans="1:8" x14ac:dyDescent="0.3">
      <c r="A453">
        <v>31</v>
      </c>
      <c r="B453" t="str">
        <f>IF(jewelry_kmeans[[#This Row],[Age]]&lt;=25,"Young",IF(AND(jewelry_kmeans[[#This Row],[Age]]&gt;=26,jewelry_kmeans[[#This Row],[Age]]&lt;=44), "Middle",IF(AND(jewelry_kmeans[[#This Row],[Age]]&gt;=45,jewelry_kmeans[[#This Row],[Age]]&lt;=59),"Older",IF(jewelry_kmeans[[#This Row],[Age]]&gt;=60,"Senior"))))</f>
        <v>Middle</v>
      </c>
      <c r="C453" s="2">
        <v>102618</v>
      </c>
      <c r="D453" s="2" t="str">
        <f t="shared" si="14"/>
        <v>Middle</v>
      </c>
      <c r="E453" s="3">
        <v>0.27637792100000003</v>
      </c>
      <c r="F453" s="2">
        <v>13209.30161</v>
      </c>
      <c r="G453" s="3">
        <f t="shared" si="15"/>
        <v>0.12872304673644</v>
      </c>
      <c r="H453" s="1" t="s">
        <v>8</v>
      </c>
    </row>
    <row r="454" spans="1:8" x14ac:dyDescent="0.3">
      <c r="A454">
        <v>58</v>
      </c>
      <c r="B454" t="str">
        <f>IF(jewelry_kmeans[[#This Row],[Age]]&lt;=25,"Young",IF(AND(jewelry_kmeans[[#This Row],[Age]]&gt;=26,jewelry_kmeans[[#This Row],[Age]]&lt;=44), "Middle",IF(AND(jewelry_kmeans[[#This Row],[Age]]&gt;=45,jewelry_kmeans[[#This Row],[Age]]&lt;=59),"Older",IF(jewelry_kmeans[[#This Row],[Age]]&gt;=60,"Senior"))))</f>
        <v>Older</v>
      </c>
      <c r="C454" s="2">
        <v>80278</v>
      </c>
      <c r="D454" s="2" t="str">
        <f t="shared" si="14"/>
        <v>Middle</v>
      </c>
      <c r="E454" s="3">
        <v>0.82335899099999998</v>
      </c>
      <c r="F454" s="2">
        <v>6335.9783200000002</v>
      </c>
      <c r="G454" s="3">
        <f t="shared" si="15"/>
        <v>7.892546301601934E-2</v>
      </c>
      <c r="H454" s="1" t="s">
        <v>6</v>
      </c>
    </row>
    <row r="455" spans="1:8" x14ac:dyDescent="0.3">
      <c r="A455">
        <v>58</v>
      </c>
      <c r="B455" t="str">
        <f>IF(jewelry_kmeans[[#This Row],[Age]]&lt;=25,"Young",IF(AND(jewelry_kmeans[[#This Row],[Age]]&gt;=26,jewelry_kmeans[[#This Row],[Age]]&lt;=44), "Middle",IF(AND(jewelry_kmeans[[#This Row],[Age]]&gt;=45,jewelry_kmeans[[#This Row],[Age]]&lt;=59),"Older",IF(jewelry_kmeans[[#This Row],[Age]]&gt;=60,"Senior"))))</f>
        <v>Older</v>
      </c>
      <c r="C455" s="2">
        <v>77559</v>
      </c>
      <c r="D455" s="2" t="str">
        <f t="shared" si="14"/>
        <v>Middle</v>
      </c>
      <c r="E455" s="3">
        <v>0.71229637199999996</v>
      </c>
      <c r="F455" s="2">
        <v>5742.524488</v>
      </c>
      <c r="G455" s="3">
        <f t="shared" si="15"/>
        <v>7.404072368132647E-2</v>
      </c>
      <c r="H455" s="1" t="s">
        <v>6</v>
      </c>
    </row>
    <row r="456" spans="1:8" x14ac:dyDescent="0.3">
      <c r="A456">
        <v>58</v>
      </c>
      <c r="B456" t="str">
        <f>IF(jewelry_kmeans[[#This Row],[Age]]&lt;=25,"Young",IF(AND(jewelry_kmeans[[#This Row],[Age]]&gt;=26,jewelry_kmeans[[#This Row],[Age]]&lt;=44), "Middle",IF(AND(jewelry_kmeans[[#This Row],[Age]]&gt;=45,jewelry_kmeans[[#This Row],[Age]]&lt;=59),"Older",IF(jewelry_kmeans[[#This Row],[Age]]&gt;=60,"Senior"))))</f>
        <v>Older</v>
      </c>
      <c r="C456" s="2">
        <v>70272</v>
      </c>
      <c r="D456" s="2" t="str">
        <f t="shared" si="14"/>
        <v>Low</v>
      </c>
      <c r="E456" s="3">
        <v>0.82295960099999999</v>
      </c>
      <c r="F456" s="2">
        <v>5290.0870439999999</v>
      </c>
      <c r="G456" s="3">
        <f t="shared" si="15"/>
        <v>7.5280154883879777E-2</v>
      </c>
      <c r="H456" s="1" t="s">
        <v>6</v>
      </c>
    </row>
    <row r="457" spans="1:8" x14ac:dyDescent="0.3">
      <c r="A457">
        <v>31</v>
      </c>
      <c r="B457" t="str">
        <f>IF(jewelry_kmeans[[#This Row],[Age]]&lt;=25,"Young",IF(AND(jewelry_kmeans[[#This Row],[Age]]&gt;=26,jewelry_kmeans[[#This Row],[Age]]&lt;=44), "Middle",IF(AND(jewelry_kmeans[[#This Row],[Age]]&gt;=45,jewelry_kmeans[[#This Row],[Age]]&lt;=59),"Older",IF(jewelry_kmeans[[#This Row],[Age]]&gt;=60,"Senior"))))</f>
        <v>Middle</v>
      </c>
      <c r="C457" s="2">
        <v>114833</v>
      </c>
      <c r="D457" s="2" t="str">
        <f t="shared" si="14"/>
        <v>High</v>
      </c>
      <c r="E457" s="3">
        <v>0.30506968600000001</v>
      </c>
      <c r="F457" s="2">
        <v>13953.02972</v>
      </c>
      <c r="G457" s="3">
        <f t="shared" si="15"/>
        <v>0.12150714272029818</v>
      </c>
      <c r="H457" s="1" t="s">
        <v>8</v>
      </c>
    </row>
    <row r="458" spans="1:8" x14ac:dyDescent="0.3">
      <c r="A458">
        <v>91</v>
      </c>
      <c r="B458" t="str">
        <f>IF(jewelry_kmeans[[#This Row],[Age]]&lt;=25,"Young",IF(AND(jewelry_kmeans[[#This Row],[Age]]&gt;=26,jewelry_kmeans[[#This Row],[Age]]&lt;=44), "Middle",IF(AND(jewelry_kmeans[[#This Row],[Age]]&gt;=45,jewelry_kmeans[[#This Row],[Age]]&lt;=59),"Older",IF(jewelry_kmeans[[#This Row],[Age]]&gt;=60,"Senior"))))</f>
        <v>Senior</v>
      </c>
      <c r="C458" s="2">
        <v>16950</v>
      </c>
      <c r="D458" s="2" t="str">
        <f t="shared" si="14"/>
        <v>Low</v>
      </c>
      <c r="E458" s="3">
        <v>0.32300404300000002</v>
      </c>
      <c r="F458" s="2">
        <v>17172.609400000001</v>
      </c>
      <c r="G458" s="3">
        <f t="shared" si="15"/>
        <v>1.0131332979351033</v>
      </c>
      <c r="H458" s="1" t="s">
        <v>10</v>
      </c>
    </row>
    <row r="459" spans="1:8" x14ac:dyDescent="0.3">
      <c r="A459">
        <v>31</v>
      </c>
      <c r="B459" t="str">
        <f>IF(jewelry_kmeans[[#This Row],[Age]]&lt;=25,"Young",IF(AND(jewelry_kmeans[[#This Row],[Age]]&gt;=26,jewelry_kmeans[[#This Row],[Age]]&lt;=44), "Middle",IF(AND(jewelry_kmeans[[#This Row],[Age]]&gt;=45,jewelry_kmeans[[#This Row],[Age]]&lt;=59),"Older",IF(jewelry_kmeans[[#This Row],[Age]]&gt;=60,"Senior"))))</f>
        <v>Middle</v>
      </c>
      <c r="C459" s="2">
        <v>112943</v>
      </c>
      <c r="D459" s="2" t="str">
        <f t="shared" si="14"/>
        <v>High</v>
      </c>
      <c r="E459" s="3">
        <v>0.341239503</v>
      </c>
      <c r="F459" s="2">
        <v>14297.702230000001</v>
      </c>
      <c r="G459" s="3">
        <f t="shared" si="15"/>
        <v>0.12659219455831702</v>
      </c>
      <c r="H459" s="1" t="s">
        <v>8</v>
      </c>
    </row>
    <row r="460" spans="1:8" x14ac:dyDescent="0.3">
      <c r="A460">
        <v>94</v>
      </c>
      <c r="B460" t="str">
        <f>IF(jewelry_kmeans[[#This Row],[Age]]&lt;=25,"Young",IF(AND(jewelry_kmeans[[#This Row],[Age]]&gt;=26,jewelry_kmeans[[#This Row],[Age]]&lt;=44), "Middle",IF(AND(jewelry_kmeans[[#This Row],[Age]]&gt;=45,jewelry_kmeans[[#This Row],[Age]]&lt;=59),"Older",IF(jewelry_kmeans[[#This Row],[Age]]&gt;=60,"Senior"))))</f>
        <v>Senior</v>
      </c>
      <c r="C460" s="2">
        <v>27169</v>
      </c>
      <c r="D460" s="2" t="str">
        <f t="shared" si="14"/>
        <v>Low</v>
      </c>
      <c r="E460" s="3">
        <v>0.31417304499999998</v>
      </c>
      <c r="F460" s="2">
        <v>15061.77622</v>
      </c>
      <c r="G460" s="3">
        <f t="shared" si="15"/>
        <v>0.5543735956420921</v>
      </c>
      <c r="H460" s="1" t="s">
        <v>9</v>
      </c>
    </row>
    <row r="461" spans="1:8" x14ac:dyDescent="0.3">
      <c r="A461">
        <v>88</v>
      </c>
      <c r="B461" t="str">
        <f>IF(jewelry_kmeans[[#This Row],[Age]]&lt;=25,"Young",IF(AND(jewelry_kmeans[[#This Row],[Age]]&gt;=26,jewelry_kmeans[[#This Row],[Age]]&lt;=44), "Middle",IF(AND(jewelry_kmeans[[#This Row],[Age]]&gt;=45,jewelry_kmeans[[#This Row],[Age]]&lt;=59),"Older",IF(jewelry_kmeans[[#This Row],[Age]]&gt;=60,"Senior"))))</f>
        <v>Senior</v>
      </c>
      <c r="C461" s="2">
        <v>17946</v>
      </c>
      <c r="D461" s="2" t="str">
        <f t="shared" si="14"/>
        <v>Low</v>
      </c>
      <c r="E461" s="3">
        <v>0.26964363000000002</v>
      </c>
      <c r="F461" s="2">
        <v>16715.160019999999</v>
      </c>
      <c r="G461" s="3">
        <f t="shared" si="15"/>
        <v>0.93141424384263904</v>
      </c>
      <c r="H461" s="1" t="s">
        <v>9</v>
      </c>
    </row>
    <row r="462" spans="1:8" x14ac:dyDescent="0.3">
      <c r="A462">
        <v>91</v>
      </c>
      <c r="B462" t="str">
        <f>IF(jewelry_kmeans[[#This Row],[Age]]&lt;=25,"Young",IF(AND(jewelry_kmeans[[#This Row],[Age]]&gt;=26,jewelry_kmeans[[#This Row],[Age]]&lt;=44), "Middle",IF(AND(jewelry_kmeans[[#This Row],[Age]]&gt;=45,jewelry_kmeans[[#This Row],[Age]]&lt;=59),"Older",IF(jewelry_kmeans[[#This Row],[Age]]&gt;=60,"Senior"))))</f>
        <v>Senior</v>
      </c>
      <c r="C462" s="2">
        <v>26424</v>
      </c>
      <c r="D462" s="2" t="str">
        <f t="shared" si="14"/>
        <v>Low</v>
      </c>
      <c r="E462" s="3">
        <v>0.31938865300000002</v>
      </c>
      <c r="F462" s="2">
        <v>16501.468779999999</v>
      </c>
      <c r="G462" s="3">
        <f t="shared" si="15"/>
        <v>0.62448791931577352</v>
      </c>
      <c r="H462" s="1" t="s">
        <v>10</v>
      </c>
    </row>
    <row r="463" spans="1:8" x14ac:dyDescent="0.3">
      <c r="A463">
        <v>88</v>
      </c>
      <c r="B463" t="str">
        <f>IF(jewelry_kmeans[[#This Row],[Age]]&lt;=25,"Young",IF(AND(jewelry_kmeans[[#This Row],[Age]]&gt;=26,jewelry_kmeans[[#This Row],[Age]]&lt;=44), "Middle",IF(AND(jewelry_kmeans[[#This Row],[Age]]&gt;=45,jewelry_kmeans[[#This Row],[Age]]&lt;=59),"Older",IF(jewelry_kmeans[[#This Row],[Age]]&gt;=60,"Senior"))))</f>
        <v>Senior</v>
      </c>
      <c r="C463" s="2">
        <v>27169</v>
      </c>
      <c r="D463" s="2" t="str">
        <f t="shared" si="14"/>
        <v>Low</v>
      </c>
      <c r="E463" s="3">
        <v>0.28005950499999999</v>
      </c>
      <c r="F463" s="2">
        <v>15260.635550000001</v>
      </c>
      <c r="G463" s="3">
        <f t="shared" si="15"/>
        <v>0.56169294232397216</v>
      </c>
      <c r="H463" s="1" t="s">
        <v>9</v>
      </c>
    </row>
    <row r="464" spans="1:8" x14ac:dyDescent="0.3">
      <c r="A464">
        <v>88</v>
      </c>
      <c r="B464" t="str">
        <f>IF(jewelry_kmeans[[#This Row],[Age]]&lt;=25,"Young",IF(AND(jewelry_kmeans[[#This Row],[Age]]&gt;=26,jewelry_kmeans[[#This Row],[Age]]&lt;=44), "Middle",IF(AND(jewelry_kmeans[[#This Row],[Age]]&gt;=45,jewelry_kmeans[[#This Row],[Age]]&lt;=59),"Older",IF(jewelry_kmeans[[#This Row],[Age]]&gt;=60,"Senior"))))</f>
        <v>Senior</v>
      </c>
      <c r="C464" s="2">
        <v>32708</v>
      </c>
      <c r="D464" s="2" t="str">
        <f t="shared" si="14"/>
        <v>Low</v>
      </c>
      <c r="E464" s="3">
        <v>0.36821531600000001</v>
      </c>
      <c r="F464" s="2">
        <v>16711.06798</v>
      </c>
      <c r="G464" s="3">
        <f t="shared" si="15"/>
        <v>0.51091683930536869</v>
      </c>
      <c r="H464" s="1" t="s">
        <v>9</v>
      </c>
    </row>
    <row r="465" spans="1:8" x14ac:dyDescent="0.3">
      <c r="A465">
        <v>31</v>
      </c>
      <c r="B465" t="str">
        <f>IF(jewelry_kmeans[[#This Row],[Age]]&lt;=25,"Young",IF(AND(jewelry_kmeans[[#This Row],[Age]]&gt;=26,jewelry_kmeans[[#This Row],[Age]]&lt;=44), "Middle",IF(AND(jewelry_kmeans[[#This Row],[Age]]&gt;=45,jewelry_kmeans[[#This Row],[Age]]&lt;=59),"Older",IF(jewelry_kmeans[[#This Row],[Age]]&gt;=60,"Senior"))))</f>
        <v>Middle</v>
      </c>
      <c r="C465" s="2">
        <v>105826</v>
      </c>
      <c r="D465" s="2" t="str">
        <f t="shared" si="14"/>
        <v>Middle</v>
      </c>
      <c r="E465" s="3">
        <v>0.28627432400000002</v>
      </c>
      <c r="F465" s="2">
        <v>13856.805829999999</v>
      </c>
      <c r="G465" s="3">
        <f t="shared" si="15"/>
        <v>0.13093952176213786</v>
      </c>
      <c r="H465" s="1" t="s">
        <v>8</v>
      </c>
    </row>
    <row r="466" spans="1:8" x14ac:dyDescent="0.3">
      <c r="A466">
        <v>90</v>
      </c>
      <c r="B466" t="str">
        <f>IF(jewelry_kmeans[[#This Row],[Age]]&lt;=25,"Young",IF(AND(jewelry_kmeans[[#This Row],[Age]]&gt;=26,jewelry_kmeans[[#This Row],[Age]]&lt;=44), "Middle",IF(AND(jewelry_kmeans[[#This Row],[Age]]&gt;=45,jewelry_kmeans[[#This Row],[Age]]&lt;=59),"Older",IF(jewelry_kmeans[[#This Row],[Age]]&gt;=60,"Senior"))))</f>
        <v>Senior</v>
      </c>
      <c r="C466" s="2">
        <v>30178</v>
      </c>
      <c r="D466" s="2" t="str">
        <f t="shared" si="14"/>
        <v>Low</v>
      </c>
      <c r="E466" s="3">
        <v>0.28235128199999998</v>
      </c>
      <c r="F466" s="2">
        <v>16182.83844</v>
      </c>
      <c r="G466" s="3">
        <f t="shared" si="15"/>
        <v>0.53624622042547554</v>
      </c>
      <c r="H466" s="1" t="s">
        <v>7</v>
      </c>
    </row>
    <row r="467" spans="1:8" x14ac:dyDescent="0.3">
      <c r="A467">
        <v>91</v>
      </c>
      <c r="B467" t="str">
        <f>IF(jewelry_kmeans[[#This Row],[Age]]&lt;=25,"Young",IF(AND(jewelry_kmeans[[#This Row],[Age]]&gt;=26,jewelry_kmeans[[#This Row],[Age]]&lt;=44), "Middle",IF(AND(jewelry_kmeans[[#This Row],[Age]]&gt;=45,jewelry_kmeans[[#This Row],[Age]]&lt;=59),"Older",IF(jewelry_kmeans[[#This Row],[Age]]&gt;=60,"Senior"))))</f>
        <v>Senior</v>
      </c>
      <c r="C467" s="2">
        <v>25237</v>
      </c>
      <c r="D467" s="2" t="str">
        <f t="shared" si="14"/>
        <v>Low</v>
      </c>
      <c r="E467" s="3">
        <v>0.35350182400000002</v>
      </c>
      <c r="F467" s="2">
        <v>17292.733100000001</v>
      </c>
      <c r="G467" s="3">
        <f t="shared" si="15"/>
        <v>0.68521350001981218</v>
      </c>
      <c r="H467" s="1" t="s">
        <v>10</v>
      </c>
    </row>
    <row r="468" spans="1:8" x14ac:dyDescent="0.3">
      <c r="A468">
        <v>87</v>
      </c>
      <c r="B468" t="str">
        <f>IF(jewelry_kmeans[[#This Row],[Age]]&lt;=25,"Young",IF(AND(jewelry_kmeans[[#This Row],[Age]]&gt;=26,jewelry_kmeans[[#This Row],[Age]]&lt;=44), "Middle",IF(AND(jewelry_kmeans[[#This Row],[Age]]&gt;=45,jewelry_kmeans[[#This Row],[Age]]&lt;=59),"Older",IF(jewelry_kmeans[[#This Row],[Age]]&gt;=60,"Senior"))))</f>
        <v>Senior</v>
      </c>
      <c r="C468" s="2">
        <v>46910</v>
      </c>
      <c r="D468" s="2" t="str">
        <f t="shared" si="14"/>
        <v>Low</v>
      </c>
      <c r="E468" s="3">
        <v>0.30856169999999999</v>
      </c>
      <c r="F468" s="2">
        <v>14789.14848</v>
      </c>
      <c r="G468" s="3">
        <f t="shared" si="15"/>
        <v>0.31526643530164145</v>
      </c>
      <c r="H468" s="1" t="s">
        <v>7</v>
      </c>
    </row>
    <row r="469" spans="1:8" x14ac:dyDescent="0.3">
      <c r="A469">
        <v>58</v>
      </c>
      <c r="B469" t="str">
        <f>IF(jewelry_kmeans[[#This Row],[Age]]&lt;=25,"Young",IF(AND(jewelry_kmeans[[#This Row],[Age]]&gt;=26,jewelry_kmeans[[#This Row],[Age]]&lt;=44), "Middle",IF(AND(jewelry_kmeans[[#This Row],[Age]]&gt;=45,jewelry_kmeans[[#This Row],[Age]]&lt;=59),"Older",IF(jewelry_kmeans[[#This Row],[Age]]&gt;=60,"Senior"))))</f>
        <v>Older</v>
      </c>
      <c r="C469" s="2">
        <v>76052</v>
      </c>
      <c r="D469" s="2" t="str">
        <f t="shared" si="14"/>
        <v>Middle</v>
      </c>
      <c r="E469" s="3">
        <v>0.72158818300000005</v>
      </c>
      <c r="F469" s="2">
        <v>6681.9843860000001</v>
      </c>
      <c r="G469" s="3">
        <f t="shared" si="15"/>
        <v>8.7860731946562881E-2</v>
      </c>
      <c r="H469" s="1" t="s">
        <v>6</v>
      </c>
    </row>
    <row r="470" spans="1:8" x14ac:dyDescent="0.3">
      <c r="A470">
        <v>31</v>
      </c>
      <c r="B470" t="str">
        <f>IF(jewelry_kmeans[[#This Row],[Age]]&lt;=25,"Young",IF(AND(jewelry_kmeans[[#This Row],[Age]]&gt;=26,jewelry_kmeans[[#This Row],[Age]]&lt;=44), "Middle",IF(AND(jewelry_kmeans[[#This Row],[Age]]&gt;=45,jewelry_kmeans[[#This Row],[Age]]&lt;=59),"Older",IF(jewelry_kmeans[[#This Row],[Age]]&gt;=60,"Senior"))))</f>
        <v>Middle</v>
      </c>
      <c r="C470" s="2">
        <v>108067</v>
      </c>
      <c r="D470" s="2" t="str">
        <f t="shared" si="14"/>
        <v>High</v>
      </c>
      <c r="E470" s="3">
        <v>0.26867426599999999</v>
      </c>
      <c r="F470" s="2">
        <v>13316.76729</v>
      </c>
      <c r="G470" s="3">
        <f t="shared" si="15"/>
        <v>0.12322695448194175</v>
      </c>
      <c r="H470" s="1" t="s">
        <v>8</v>
      </c>
    </row>
    <row r="471" spans="1:8" x14ac:dyDescent="0.3">
      <c r="A471">
        <v>87</v>
      </c>
      <c r="B471" t="str">
        <f>IF(jewelry_kmeans[[#This Row],[Age]]&lt;=25,"Young",IF(AND(jewelry_kmeans[[#This Row],[Age]]&gt;=26,jewelry_kmeans[[#This Row],[Age]]&lt;=44), "Middle",IF(AND(jewelry_kmeans[[#This Row],[Age]]&gt;=45,jewelry_kmeans[[#This Row],[Age]]&lt;=59),"Older",IF(jewelry_kmeans[[#This Row],[Age]]&gt;=60,"Senior"))))</f>
        <v>Senior</v>
      </c>
      <c r="C471" s="2">
        <v>30812</v>
      </c>
      <c r="D471" s="2" t="str">
        <f t="shared" si="14"/>
        <v>Low</v>
      </c>
      <c r="E471" s="3">
        <v>0.31446315200000002</v>
      </c>
      <c r="F471" s="2">
        <v>15238.119000000001</v>
      </c>
      <c r="G471" s="3">
        <f t="shared" si="15"/>
        <v>0.49455144099701415</v>
      </c>
      <c r="H471" s="1" t="s">
        <v>7</v>
      </c>
    </row>
    <row r="472" spans="1:8" x14ac:dyDescent="0.3">
      <c r="A472">
        <v>88</v>
      </c>
      <c r="B472" t="str">
        <f>IF(jewelry_kmeans[[#This Row],[Age]]&lt;=25,"Young",IF(AND(jewelry_kmeans[[#This Row],[Age]]&gt;=26,jewelry_kmeans[[#This Row],[Age]]&lt;=44), "Middle",IF(AND(jewelry_kmeans[[#This Row],[Age]]&gt;=45,jewelry_kmeans[[#This Row],[Age]]&lt;=59),"Older",IF(jewelry_kmeans[[#This Row],[Age]]&gt;=60,"Senior"))))</f>
        <v>Senior</v>
      </c>
      <c r="C472" s="2">
        <v>19510</v>
      </c>
      <c r="D472" s="2" t="str">
        <f t="shared" si="14"/>
        <v>Low</v>
      </c>
      <c r="E472" s="3">
        <v>0.31675102599999999</v>
      </c>
      <c r="F472" s="2">
        <v>16529.200809999998</v>
      </c>
      <c r="G472" s="3">
        <f t="shared" si="15"/>
        <v>0.84721685340850839</v>
      </c>
      <c r="H472" s="1" t="s">
        <v>9</v>
      </c>
    </row>
    <row r="473" spans="1:8" x14ac:dyDescent="0.3">
      <c r="A473">
        <v>88</v>
      </c>
      <c r="B473" t="str">
        <f>IF(jewelry_kmeans[[#This Row],[Age]]&lt;=25,"Young",IF(AND(jewelry_kmeans[[#This Row],[Age]]&gt;=26,jewelry_kmeans[[#This Row],[Age]]&lt;=44), "Middle",IF(AND(jewelry_kmeans[[#This Row],[Age]]&gt;=45,jewelry_kmeans[[#This Row],[Age]]&lt;=59),"Older",IF(jewelry_kmeans[[#This Row],[Age]]&gt;=60,"Senior"))))</f>
        <v>Senior</v>
      </c>
      <c r="C473" s="2">
        <v>26351</v>
      </c>
      <c r="D473" s="2" t="str">
        <f t="shared" si="14"/>
        <v>Low</v>
      </c>
      <c r="E473" s="3">
        <v>0.304168206</v>
      </c>
      <c r="F473" s="2">
        <v>14035.91755</v>
      </c>
      <c r="G473" s="3">
        <f t="shared" si="15"/>
        <v>0.53265217828545408</v>
      </c>
      <c r="H473" s="1" t="s">
        <v>9</v>
      </c>
    </row>
    <row r="474" spans="1:8" x14ac:dyDescent="0.3">
      <c r="A474">
        <v>88</v>
      </c>
      <c r="B474" t="str">
        <f>IF(jewelry_kmeans[[#This Row],[Age]]&lt;=25,"Young",IF(AND(jewelry_kmeans[[#This Row],[Age]]&gt;=26,jewelry_kmeans[[#This Row],[Age]]&lt;=44), "Middle",IF(AND(jewelry_kmeans[[#This Row],[Age]]&gt;=45,jewelry_kmeans[[#This Row],[Age]]&lt;=59),"Older",IF(jewelry_kmeans[[#This Row],[Age]]&gt;=60,"Senior"))))</f>
        <v>Senior</v>
      </c>
      <c r="C474" s="2">
        <v>114767</v>
      </c>
      <c r="D474" s="2" t="str">
        <f t="shared" si="14"/>
        <v>High</v>
      </c>
      <c r="E474" s="3">
        <v>3.2207541999999999E-2</v>
      </c>
      <c r="F474" s="2">
        <v>17833.09347</v>
      </c>
      <c r="G474" s="3">
        <f t="shared" si="15"/>
        <v>0.15538520193086863</v>
      </c>
      <c r="H474" s="1" t="s">
        <v>9</v>
      </c>
    </row>
    <row r="475" spans="1:8" x14ac:dyDescent="0.3">
      <c r="A475">
        <v>91</v>
      </c>
      <c r="B475" t="str">
        <f>IF(jewelry_kmeans[[#This Row],[Age]]&lt;=25,"Young",IF(AND(jewelry_kmeans[[#This Row],[Age]]&gt;=26,jewelry_kmeans[[#This Row],[Age]]&lt;=44), "Middle",IF(AND(jewelry_kmeans[[#This Row],[Age]]&gt;=45,jewelry_kmeans[[#This Row],[Age]]&lt;=59),"Older",IF(jewelry_kmeans[[#This Row],[Age]]&gt;=60,"Senior"))))</f>
        <v>Senior</v>
      </c>
      <c r="C475" s="2">
        <v>36639</v>
      </c>
      <c r="D475" s="2" t="str">
        <f t="shared" si="14"/>
        <v>Low</v>
      </c>
      <c r="E475" s="3">
        <v>0.32619888699999999</v>
      </c>
      <c r="F475" s="2">
        <v>16275.70334</v>
      </c>
      <c r="G475" s="3">
        <f t="shared" si="15"/>
        <v>0.4442180010371462</v>
      </c>
      <c r="H475" s="1" t="s">
        <v>10</v>
      </c>
    </row>
    <row r="476" spans="1:8" x14ac:dyDescent="0.3">
      <c r="A476">
        <v>87</v>
      </c>
      <c r="B476" t="str">
        <f>IF(jewelry_kmeans[[#This Row],[Age]]&lt;=25,"Young",IF(AND(jewelry_kmeans[[#This Row],[Age]]&gt;=26,jewelry_kmeans[[#This Row],[Age]]&lt;=44), "Middle",IF(AND(jewelry_kmeans[[#This Row],[Age]]&gt;=45,jewelry_kmeans[[#This Row],[Age]]&lt;=59),"Older",IF(jewelry_kmeans[[#This Row],[Age]]&gt;=60,"Senior"))))</f>
        <v>Senior</v>
      </c>
      <c r="C476" s="2">
        <v>12000</v>
      </c>
      <c r="D476" s="2" t="str">
        <f t="shared" si="14"/>
        <v>Low</v>
      </c>
      <c r="E476" s="3">
        <v>0.34299100799999999</v>
      </c>
      <c r="F476" s="2">
        <v>16180.26525</v>
      </c>
      <c r="G476" s="3">
        <f t="shared" si="15"/>
        <v>1.3483554375</v>
      </c>
      <c r="H476" s="1" t="s">
        <v>7</v>
      </c>
    </row>
    <row r="477" spans="1:8" x14ac:dyDescent="0.3">
      <c r="A477">
        <v>88</v>
      </c>
      <c r="B477" t="str">
        <f>IF(jewelry_kmeans[[#This Row],[Age]]&lt;=25,"Young",IF(AND(jewelry_kmeans[[#This Row],[Age]]&gt;=26,jewelry_kmeans[[#This Row],[Age]]&lt;=44), "Middle",IF(AND(jewelry_kmeans[[#This Row],[Age]]&gt;=45,jewelry_kmeans[[#This Row],[Age]]&lt;=59),"Older",IF(jewelry_kmeans[[#This Row],[Age]]&gt;=60,"Senior"))))</f>
        <v>Senior</v>
      </c>
      <c r="C477" s="2">
        <v>35051</v>
      </c>
      <c r="D477" s="2" t="str">
        <f t="shared" si="14"/>
        <v>Low</v>
      </c>
      <c r="E477" s="3">
        <v>0.38605150599999999</v>
      </c>
      <c r="F477" s="2">
        <v>17593.246790000001</v>
      </c>
      <c r="G477" s="3">
        <f t="shared" si="15"/>
        <v>0.5019328061966849</v>
      </c>
      <c r="H477" s="1" t="s">
        <v>9</v>
      </c>
    </row>
    <row r="478" spans="1:8" x14ac:dyDescent="0.3">
      <c r="A478">
        <v>91</v>
      </c>
      <c r="B478" t="str">
        <f>IF(jewelry_kmeans[[#This Row],[Age]]&lt;=25,"Young",IF(AND(jewelry_kmeans[[#This Row],[Age]]&gt;=26,jewelry_kmeans[[#This Row],[Age]]&lt;=44), "Middle",IF(AND(jewelry_kmeans[[#This Row],[Age]]&gt;=45,jewelry_kmeans[[#This Row],[Age]]&lt;=59),"Older",IF(jewelry_kmeans[[#This Row],[Age]]&gt;=60,"Senior"))))</f>
        <v>Senior</v>
      </c>
      <c r="C478" s="2">
        <v>12038</v>
      </c>
      <c r="D478" s="2" t="str">
        <f t="shared" si="14"/>
        <v>Low</v>
      </c>
      <c r="E478" s="3">
        <v>0.34980325600000001</v>
      </c>
      <c r="F478" s="2">
        <v>16464.960500000001</v>
      </c>
      <c r="G478" s="3">
        <f t="shared" si="15"/>
        <v>1.3677488370161157</v>
      </c>
      <c r="H478" s="1" t="s">
        <v>10</v>
      </c>
    </row>
    <row r="479" spans="1:8" x14ac:dyDescent="0.3">
      <c r="A479">
        <v>87</v>
      </c>
      <c r="B479" t="str">
        <f>IF(jewelry_kmeans[[#This Row],[Age]]&lt;=25,"Young",IF(AND(jewelry_kmeans[[#This Row],[Age]]&gt;=26,jewelry_kmeans[[#This Row],[Age]]&lt;=44), "Middle",IF(AND(jewelry_kmeans[[#This Row],[Age]]&gt;=45,jewelry_kmeans[[#This Row],[Age]]&lt;=59),"Older",IF(jewelry_kmeans[[#This Row],[Age]]&gt;=60,"Senior"))))</f>
        <v>Senior</v>
      </c>
      <c r="C479" s="2">
        <v>30178</v>
      </c>
      <c r="D479" s="2" t="str">
        <f t="shared" si="14"/>
        <v>Low</v>
      </c>
      <c r="E479" s="3">
        <v>0.27931597800000002</v>
      </c>
      <c r="F479" s="2">
        <v>16123.070750000001</v>
      </c>
      <c r="G479" s="3">
        <f t="shared" si="15"/>
        <v>0.53426571509046328</v>
      </c>
      <c r="H479" s="1" t="s">
        <v>7</v>
      </c>
    </row>
    <row r="480" spans="1:8" x14ac:dyDescent="0.3">
      <c r="A480">
        <v>91</v>
      </c>
      <c r="B480" t="str">
        <f>IF(jewelry_kmeans[[#This Row],[Age]]&lt;=25,"Young",IF(AND(jewelry_kmeans[[#This Row],[Age]]&gt;=26,jewelry_kmeans[[#This Row],[Age]]&lt;=44), "Middle",IF(AND(jewelry_kmeans[[#This Row],[Age]]&gt;=45,jewelry_kmeans[[#This Row],[Age]]&lt;=59),"Older",IF(jewelry_kmeans[[#This Row],[Age]]&gt;=60,"Senior"))))</f>
        <v>Senior</v>
      </c>
      <c r="C480" s="2">
        <v>118794</v>
      </c>
      <c r="D480" s="2" t="str">
        <f t="shared" si="14"/>
        <v>High</v>
      </c>
      <c r="E480" s="3">
        <v>1.9212066E-2</v>
      </c>
      <c r="F480" s="2">
        <v>14047.388989999999</v>
      </c>
      <c r="G480" s="3">
        <f t="shared" si="15"/>
        <v>0.11824998728892031</v>
      </c>
      <c r="H480" s="1" t="s">
        <v>10</v>
      </c>
    </row>
    <row r="481" spans="1:8" x14ac:dyDescent="0.3">
      <c r="A481">
        <v>58</v>
      </c>
      <c r="B481" t="str">
        <f>IF(jewelry_kmeans[[#This Row],[Age]]&lt;=25,"Young",IF(AND(jewelry_kmeans[[#This Row],[Age]]&gt;=26,jewelry_kmeans[[#This Row],[Age]]&lt;=44), "Middle",IF(AND(jewelry_kmeans[[#This Row],[Age]]&gt;=45,jewelry_kmeans[[#This Row],[Age]]&lt;=59),"Older",IF(jewelry_kmeans[[#This Row],[Age]]&gt;=60,"Senior"))))</f>
        <v>Older</v>
      </c>
      <c r="C481" s="2">
        <v>80248</v>
      </c>
      <c r="D481" s="2" t="str">
        <f t="shared" si="14"/>
        <v>Middle</v>
      </c>
      <c r="E481" s="3">
        <v>0.72495570499999995</v>
      </c>
      <c r="F481" s="2">
        <v>7641.160382</v>
      </c>
      <c r="G481" s="3">
        <f t="shared" si="15"/>
        <v>9.5219324867909474E-2</v>
      </c>
      <c r="H481" s="1" t="s">
        <v>6</v>
      </c>
    </row>
    <row r="482" spans="1:8" x14ac:dyDescent="0.3">
      <c r="A482">
        <v>91</v>
      </c>
      <c r="B482" t="str">
        <f>IF(jewelry_kmeans[[#This Row],[Age]]&lt;=25,"Young",IF(AND(jewelry_kmeans[[#This Row],[Age]]&gt;=26,jewelry_kmeans[[#This Row],[Age]]&lt;=44), "Middle",IF(AND(jewelry_kmeans[[#This Row],[Age]]&gt;=45,jewelry_kmeans[[#This Row],[Age]]&lt;=59),"Older",IF(jewelry_kmeans[[#This Row],[Age]]&gt;=60,"Senior"))))</f>
        <v>Senior</v>
      </c>
      <c r="C482" s="2">
        <v>29750</v>
      </c>
      <c r="D482" s="2" t="str">
        <f t="shared" si="14"/>
        <v>Low</v>
      </c>
      <c r="E482" s="3">
        <v>0.288470332</v>
      </c>
      <c r="F482" s="2">
        <v>19201.119920000001</v>
      </c>
      <c r="G482" s="3">
        <f t="shared" si="15"/>
        <v>0.64541579563025209</v>
      </c>
      <c r="H482" s="1" t="s">
        <v>10</v>
      </c>
    </row>
    <row r="483" spans="1:8" x14ac:dyDescent="0.3">
      <c r="A483">
        <v>88</v>
      </c>
      <c r="B483" t="str">
        <f>IF(jewelry_kmeans[[#This Row],[Age]]&lt;=25,"Young",IF(AND(jewelry_kmeans[[#This Row],[Age]]&gt;=26,jewelry_kmeans[[#This Row],[Age]]&lt;=44), "Middle",IF(AND(jewelry_kmeans[[#This Row],[Age]]&gt;=45,jewelry_kmeans[[#This Row],[Age]]&lt;=59),"Older",IF(jewelry_kmeans[[#This Row],[Age]]&gt;=60,"Senior"))))</f>
        <v>Senior</v>
      </c>
      <c r="C483" s="2">
        <v>22602</v>
      </c>
      <c r="D483" s="2" t="str">
        <f t="shared" si="14"/>
        <v>Low</v>
      </c>
      <c r="E483" s="3">
        <v>0.35674482899999999</v>
      </c>
      <c r="F483" s="2">
        <v>16740.343499999999</v>
      </c>
      <c r="G483" s="3">
        <f t="shared" si="15"/>
        <v>0.74065761879479686</v>
      </c>
      <c r="H483" s="1" t="s">
        <v>9</v>
      </c>
    </row>
    <row r="484" spans="1:8" x14ac:dyDescent="0.3">
      <c r="A484">
        <v>91</v>
      </c>
      <c r="B484" t="str">
        <f>IF(jewelry_kmeans[[#This Row],[Age]]&lt;=25,"Young",IF(AND(jewelry_kmeans[[#This Row],[Age]]&gt;=26,jewelry_kmeans[[#This Row],[Age]]&lt;=44), "Middle",IF(AND(jewelry_kmeans[[#This Row],[Age]]&gt;=45,jewelry_kmeans[[#This Row],[Age]]&lt;=59),"Older",IF(jewelry_kmeans[[#This Row],[Age]]&gt;=60,"Senior"))))</f>
        <v>Senior</v>
      </c>
      <c r="C484" s="2">
        <v>27168</v>
      </c>
      <c r="D484" s="2" t="str">
        <f t="shared" si="14"/>
        <v>Low</v>
      </c>
      <c r="E484" s="3">
        <v>0.33223881700000002</v>
      </c>
      <c r="F484" s="2">
        <v>15893.72977</v>
      </c>
      <c r="G484" s="3">
        <f t="shared" si="15"/>
        <v>0.58501655513839812</v>
      </c>
      <c r="H484" s="1" t="s">
        <v>10</v>
      </c>
    </row>
    <row r="485" spans="1:8" x14ac:dyDescent="0.3">
      <c r="A485">
        <v>91</v>
      </c>
      <c r="B485" t="str">
        <f>IF(jewelry_kmeans[[#This Row],[Age]]&lt;=25,"Young",IF(AND(jewelry_kmeans[[#This Row],[Age]]&gt;=26,jewelry_kmeans[[#This Row],[Age]]&lt;=44), "Middle",IF(AND(jewelry_kmeans[[#This Row],[Age]]&gt;=45,jewelry_kmeans[[#This Row],[Age]]&lt;=59),"Older",IF(jewelry_kmeans[[#This Row],[Age]]&gt;=60,"Senior"))))</f>
        <v>Senior</v>
      </c>
      <c r="C485" s="2">
        <v>28777</v>
      </c>
      <c r="D485" s="2" t="str">
        <f t="shared" si="14"/>
        <v>Low</v>
      </c>
      <c r="E485" s="3">
        <v>0.32419355500000002</v>
      </c>
      <c r="F485" s="2">
        <v>17808.266240000001</v>
      </c>
      <c r="G485" s="3">
        <f t="shared" si="15"/>
        <v>0.61883678771240924</v>
      </c>
      <c r="H485" s="1" t="s">
        <v>10</v>
      </c>
    </row>
    <row r="486" spans="1:8" x14ac:dyDescent="0.3">
      <c r="A486">
        <v>87</v>
      </c>
      <c r="B486" t="str">
        <f>IF(jewelry_kmeans[[#This Row],[Age]]&lt;=25,"Young",IF(AND(jewelry_kmeans[[#This Row],[Age]]&gt;=26,jewelry_kmeans[[#This Row],[Age]]&lt;=44), "Middle",IF(AND(jewelry_kmeans[[#This Row],[Age]]&gt;=45,jewelry_kmeans[[#This Row],[Age]]&lt;=59),"Older",IF(jewelry_kmeans[[#This Row],[Age]]&gt;=60,"Senior"))))</f>
        <v>Senior</v>
      </c>
      <c r="C486" s="2">
        <v>25566</v>
      </c>
      <c r="D486" s="2" t="str">
        <f t="shared" si="14"/>
        <v>Low</v>
      </c>
      <c r="E486" s="3">
        <v>0.31676037299999998</v>
      </c>
      <c r="F486" s="2">
        <v>15188.05875</v>
      </c>
      <c r="G486" s="3">
        <f t="shared" si="15"/>
        <v>0.59407254752405536</v>
      </c>
      <c r="H486" s="1" t="s">
        <v>7</v>
      </c>
    </row>
    <row r="487" spans="1:8" x14ac:dyDescent="0.3">
      <c r="A487">
        <v>87</v>
      </c>
      <c r="B487" t="str">
        <f>IF(jewelry_kmeans[[#This Row],[Age]]&lt;=25,"Young",IF(AND(jewelry_kmeans[[#This Row],[Age]]&gt;=26,jewelry_kmeans[[#This Row],[Age]]&lt;=44), "Middle",IF(AND(jewelry_kmeans[[#This Row],[Age]]&gt;=45,jewelry_kmeans[[#This Row],[Age]]&lt;=59),"Older",IF(jewelry_kmeans[[#This Row],[Age]]&gt;=60,"Senior"))))</f>
        <v>Senior</v>
      </c>
      <c r="C487" s="2">
        <v>117564</v>
      </c>
      <c r="D487" s="2" t="str">
        <f t="shared" si="14"/>
        <v>High</v>
      </c>
      <c r="E487" s="3">
        <v>0.128279596</v>
      </c>
      <c r="F487" s="2">
        <v>14000.248960000001</v>
      </c>
      <c r="G487" s="3">
        <f t="shared" si="15"/>
        <v>0.11908619101085367</v>
      </c>
      <c r="H487" s="1" t="s">
        <v>7</v>
      </c>
    </row>
    <row r="488" spans="1:8" x14ac:dyDescent="0.3">
      <c r="A488">
        <v>31</v>
      </c>
      <c r="B488" t="str">
        <f>IF(jewelry_kmeans[[#This Row],[Age]]&lt;=25,"Young",IF(AND(jewelry_kmeans[[#This Row],[Age]]&gt;=26,jewelry_kmeans[[#This Row],[Age]]&lt;=44), "Middle",IF(AND(jewelry_kmeans[[#This Row],[Age]]&gt;=45,jewelry_kmeans[[#This Row],[Age]]&lt;=59),"Older",IF(jewelry_kmeans[[#This Row],[Age]]&gt;=60,"Senior"))))</f>
        <v>Middle</v>
      </c>
      <c r="C488" s="2">
        <v>105006</v>
      </c>
      <c r="D488" s="2" t="str">
        <f t="shared" si="14"/>
        <v>Middle</v>
      </c>
      <c r="E488" s="3">
        <v>0.37416587800000001</v>
      </c>
      <c r="F488" s="2">
        <v>15419.41776</v>
      </c>
      <c r="G488" s="3">
        <f t="shared" si="15"/>
        <v>0.14684320667390435</v>
      </c>
      <c r="H488" s="1" t="s">
        <v>8</v>
      </c>
    </row>
    <row r="489" spans="1:8" x14ac:dyDescent="0.3">
      <c r="A489">
        <v>87</v>
      </c>
      <c r="B489" t="str">
        <f>IF(jewelry_kmeans[[#This Row],[Age]]&lt;=25,"Young",IF(AND(jewelry_kmeans[[#This Row],[Age]]&gt;=26,jewelry_kmeans[[#This Row],[Age]]&lt;=44), "Middle",IF(AND(jewelry_kmeans[[#This Row],[Age]]&gt;=45,jewelry_kmeans[[#This Row],[Age]]&lt;=59),"Older",IF(jewelry_kmeans[[#This Row],[Age]]&gt;=60,"Senior"))))</f>
        <v>Senior</v>
      </c>
      <c r="C489" s="2">
        <v>30102</v>
      </c>
      <c r="D489" s="2" t="str">
        <f t="shared" si="14"/>
        <v>Low</v>
      </c>
      <c r="E489" s="3">
        <v>0.39039059399999998</v>
      </c>
      <c r="F489" s="2">
        <v>16330.081190000001</v>
      </c>
      <c r="G489" s="3">
        <f t="shared" si="15"/>
        <v>0.54249156833432999</v>
      </c>
      <c r="H489" s="1" t="s">
        <v>7</v>
      </c>
    </row>
    <row r="490" spans="1:8" x14ac:dyDescent="0.3">
      <c r="A490">
        <v>58</v>
      </c>
      <c r="B490" t="str">
        <f>IF(jewelry_kmeans[[#This Row],[Age]]&lt;=25,"Young",IF(AND(jewelry_kmeans[[#This Row],[Age]]&gt;=26,jewelry_kmeans[[#This Row],[Age]]&lt;=44), "Middle",IF(AND(jewelry_kmeans[[#This Row],[Age]]&gt;=45,jewelry_kmeans[[#This Row],[Age]]&lt;=59),"Older",IF(jewelry_kmeans[[#This Row],[Age]]&gt;=60,"Senior"))))</f>
        <v>Older</v>
      </c>
      <c r="C490" s="2">
        <v>69247</v>
      </c>
      <c r="D490" s="2" t="str">
        <f t="shared" si="14"/>
        <v>Low</v>
      </c>
      <c r="E490" s="3">
        <v>0.72372119099999999</v>
      </c>
      <c r="F490" s="2">
        <v>8715.6795739999998</v>
      </c>
      <c r="G490" s="3">
        <f t="shared" si="15"/>
        <v>0.12586364137074529</v>
      </c>
      <c r="H490" s="1" t="s">
        <v>6</v>
      </c>
    </row>
    <row r="491" spans="1:8" x14ac:dyDescent="0.3">
      <c r="A491">
        <v>31</v>
      </c>
      <c r="B491" t="str">
        <f>IF(jewelry_kmeans[[#This Row],[Age]]&lt;=25,"Young",IF(AND(jewelry_kmeans[[#This Row],[Age]]&gt;=26,jewelry_kmeans[[#This Row],[Age]]&lt;=44), "Middle",IF(AND(jewelry_kmeans[[#This Row],[Age]]&gt;=45,jewelry_kmeans[[#This Row],[Age]]&lt;=59),"Older",IF(jewelry_kmeans[[#This Row],[Age]]&gt;=60,"Senior"))))</f>
        <v>Middle</v>
      </c>
      <c r="C491" s="2">
        <v>105036</v>
      </c>
      <c r="D491" s="2" t="str">
        <f t="shared" si="14"/>
        <v>Middle</v>
      </c>
      <c r="E491" s="3">
        <v>0.272227993</v>
      </c>
      <c r="F491" s="2">
        <v>16465.06352</v>
      </c>
      <c r="G491" s="3">
        <f t="shared" si="15"/>
        <v>0.15675638371605927</v>
      </c>
      <c r="H491" s="1" t="s">
        <v>8</v>
      </c>
    </row>
    <row r="492" spans="1:8" x14ac:dyDescent="0.3">
      <c r="A492">
        <v>58</v>
      </c>
      <c r="B492" t="str">
        <f>IF(jewelry_kmeans[[#This Row],[Age]]&lt;=25,"Young",IF(AND(jewelry_kmeans[[#This Row],[Age]]&gt;=26,jewelry_kmeans[[#This Row],[Age]]&lt;=44), "Middle",IF(AND(jewelry_kmeans[[#This Row],[Age]]&gt;=45,jewelry_kmeans[[#This Row],[Age]]&lt;=59),"Older",IF(jewelry_kmeans[[#This Row],[Age]]&gt;=60,"Senior"))))</f>
        <v>Older</v>
      </c>
      <c r="C492" s="2">
        <v>78611</v>
      </c>
      <c r="D492" s="2" t="str">
        <f t="shared" si="14"/>
        <v>Middle</v>
      </c>
      <c r="E492" s="3">
        <v>0.910416683</v>
      </c>
      <c r="F492" s="2">
        <v>7665.8842949999998</v>
      </c>
      <c r="G492" s="3">
        <f t="shared" si="15"/>
        <v>9.7516687168462429E-2</v>
      </c>
      <c r="H492" s="1" t="s">
        <v>6</v>
      </c>
    </row>
    <row r="493" spans="1:8" x14ac:dyDescent="0.3">
      <c r="A493">
        <v>88</v>
      </c>
      <c r="B493" t="str">
        <f>IF(jewelry_kmeans[[#This Row],[Age]]&lt;=25,"Young",IF(AND(jewelry_kmeans[[#This Row],[Age]]&gt;=26,jewelry_kmeans[[#This Row],[Age]]&lt;=44), "Middle",IF(AND(jewelry_kmeans[[#This Row],[Age]]&gt;=45,jewelry_kmeans[[#This Row],[Age]]&lt;=59),"Older",IF(jewelry_kmeans[[#This Row],[Age]]&gt;=60,"Senior"))))</f>
        <v>Senior</v>
      </c>
      <c r="C493" s="2">
        <v>123651</v>
      </c>
      <c r="D493" s="2" t="str">
        <f t="shared" si="14"/>
        <v>High</v>
      </c>
      <c r="E493" s="3">
        <v>2.902714E-2</v>
      </c>
      <c r="F493" s="2">
        <v>13504.577569999999</v>
      </c>
      <c r="G493" s="3">
        <f t="shared" si="15"/>
        <v>0.10921527177297392</v>
      </c>
      <c r="H493" s="1" t="s">
        <v>9</v>
      </c>
    </row>
    <row r="494" spans="1:8" x14ac:dyDescent="0.3">
      <c r="A494">
        <v>87</v>
      </c>
      <c r="B494" t="str">
        <f>IF(jewelry_kmeans[[#This Row],[Age]]&lt;=25,"Young",IF(AND(jewelry_kmeans[[#This Row],[Age]]&gt;=26,jewelry_kmeans[[#This Row],[Age]]&lt;=44), "Middle",IF(AND(jewelry_kmeans[[#This Row],[Age]]&gt;=45,jewelry_kmeans[[#This Row],[Age]]&lt;=59),"Older",IF(jewelry_kmeans[[#This Row],[Age]]&gt;=60,"Senior"))))</f>
        <v>Senior</v>
      </c>
      <c r="C494" s="2">
        <v>15671</v>
      </c>
      <c r="D494" s="2" t="str">
        <f t="shared" si="14"/>
        <v>Low</v>
      </c>
      <c r="E494" s="3">
        <v>0.35072509099999999</v>
      </c>
      <c r="F494" s="2">
        <v>14326.601119999999</v>
      </c>
      <c r="G494" s="3">
        <f t="shared" si="15"/>
        <v>0.91421103439474183</v>
      </c>
      <c r="H494" s="1" t="s">
        <v>7</v>
      </c>
    </row>
    <row r="495" spans="1:8" x14ac:dyDescent="0.3">
      <c r="A495">
        <v>58</v>
      </c>
      <c r="B495" t="str">
        <f>IF(jewelry_kmeans[[#This Row],[Age]]&lt;=25,"Young",IF(AND(jewelry_kmeans[[#This Row],[Age]]&gt;=26,jewelry_kmeans[[#This Row],[Age]]&lt;=44), "Middle",IF(AND(jewelry_kmeans[[#This Row],[Age]]&gt;=45,jewelry_kmeans[[#This Row],[Age]]&lt;=59),"Older",IF(jewelry_kmeans[[#This Row],[Age]]&gt;=60,"Senior"))))</f>
        <v>Older</v>
      </c>
      <c r="C495" s="2">
        <v>78078</v>
      </c>
      <c r="D495" s="2" t="str">
        <f t="shared" si="14"/>
        <v>Middle</v>
      </c>
      <c r="E495" s="3">
        <v>0.78377954999999999</v>
      </c>
      <c r="F495" s="2">
        <v>6483.0496439999997</v>
      </c>
      <c r="G495" s="3">
        <f t="shared" si="15"/>
        <v>8.3032988088834234E-2</v>
      </c>
      <c r="H495" s="1" t="s">
        <v>6</v>
      </c>
    </row>
    <row r="496" spans="1:8" x14ac:dyDescent="0.3">
      <c r="A496">
        <v>88</v>
      </c>
      <c r="B496" t="str">
        <f>IF(jewelry_kmeans[[#This Row],[Age]]&lt;=25,"Young",IF(AND(jewelry_kmeans[[#This Row],[Age]]&gt;=26,jewelry_kmeans[[#This Row],[Age]]&lt;=44), "Middle",IF(AND(jewelry_kmeans[[#This Row],[Age]]&gt;=45,jewelry_kmeans[[#This Row],[Age]]&lt;=59),"Older",IF(jewelry_kmeans[[#This Row],[Age]]&gt;=60,"Senior"))))</f>
        <v>Senior</v>
      </c>
      <c r="C496" s="2">
        <v>31366</v>
      </c>
      <c r="D496" s="2" t="str">
        <f t="shared" si="14"/>
        <v>Low</v>
      </c>
      <c r="E496" s="3">
        <v>0.37962084800000001</v>
      </c>
      <c r="F496" s="2">
        <v>16079.6227</v>
      </c>
      <c r="G496" s="3">
        <f t="shared" si="15"/>
        <v>0.51264498820378757</v>
      </c>
      <c r="H496" s="1" t="s">
        <v>9</v>
      </c>
    </row>
    <row r="497" spans="1:8" x14ac:dyDescent="0.3">
      <c r="A497">
        <v>87</v>
      </c>
      <c r="B497" t="str">
        <f>IF(jewelry_kmeans[[#This Row],[Age]]&lt;=25,"Young",IF(AND(jewelry_kmeans[[#This Row],[Age]]&gt;=26,jewelry_kmeans[[#This Row],[Age]]&lt;=44), "Middle",IF(AND(jewelry_kmeans[[#This Row],[Age]]&gt;=45,jewelry_kmeans[[#This Row],[Age]]&lt;=59),"Older",IF(jewelry_kmeans[[#This Row],[Age]]&gt;=60,"Senior"))))</f>
        <v>Senior</v>
      </c>
      <c r="C497" s="2">
        <v>26665</v>
      </c>
      <c r="D497" s="2" t="str">
        <f t="shared" si="14"/>
        <v>Low</v>
      </c>
      <c r="E497" s="3">
        <v>0.40214566099999999</v>
      </c>
      <c r="F497" s="2">
        <v>17376.91474</v>
      </c>
      <c r="G497" s="3">
        <f t="shared" si="15"/>
        <v>0.65167503243952751</v>
      </c>
      <c r="H497" s="1" t="s">
        <v>7</v>
      </c>
    </row>
    <row r="498" spans="1:8" x14ac:dyDescent="0.3">
      <c r="A498">
        <v>31</v>
      </c>
      <c r="B498" t="str">
        <f>IF(jewelry_kmeans[[#This Row],[Age]]&lt;=25,"Young",IF(AND(jewelry_kmeans[[#This Row],[Age]]&gt;=26,jewelry_kmeans[[#This Row],[Age]]&lt;=44), "Middle",IF(AND(jewelry_kmeans[[#This Row],[Age]]&gt;=45,jewelry_kmeans[[#This Row],[Age]]&lt;=59),"Older",IF(jewelry_kmeans[[#This Row],[Age]]&gt;=60,"Senior"))))</f>
        <v>Middle</v>
      </c>
      <c r="C498" s="2">
        <v>107994</v>
      </c>
      <c r="D498" s="2" t="str">
        <f t="shared" si="14"/>
        <v>High</v>
      </c>
      <c r="E498" s="3">
        <v>0.29446893899999999</v>
      </c>
      <c r="F498" s="2">
        <v>13685.97236</v>
      </c>
      <c r="G498" s="3">
        <f t="shared" si="15"/>
        <v>0.1267290067966739</v>
      </c>
      <c r="H498" s="1" t="s">
        <v>8</v>
      </c>
    </row>
    <row r="499" spans="1:8" x14ac:dyDescent="0.3">
      <c r="A499">
        <v>31</v>
      </c>
      <c r="B499" t="str">
        <f>IF(jewelry_kmeans[[#This Row],[Age]]&lt;=25,"Young",IF(AND(jewelry_kmeans[[#This Row],[Age]]&gt;=26,jewelry_kmeans[[#This Row],[Age]]&lt;=44), "Middle",IF(AND(jewelry_kmeans[[#This Row],[Age]]&gt;=45,jewelry_kmeans[[#This Row],[Age]]&lt;=59),"Older",IF(jewelry_kmeans[[#This Row],[Age]]&gt;=60,"Senior"))))</f>
        <v>Middle</v>
      </c>
      <c r="C499" s="2">
        <v>107932</v>
      </c>
      <c r="D499" s="2" t="str">
        <f t="shared" si="14"/>
        <v>High</v>
      </c>
      <c r="E499" s="3">
        <v>0.37424218799999998</v>
      </c>
      <c r="F499" s="2">
        <v>12207.52608</v>
      </c>
      <c r="G499" s="3">
        <f t="shared" si="15"/>
        <v>0.11310386243190157</v>
      </c>
      <c r="H499" s="1" t="s">
        <v>8</v>
      </c>
    </row>
    <row r="500" spans="1:8" x14ac:dyDescent="0.3">
      <c r="A500">
        <v>58</v>
      </c>
      <c r="B500" t="str">
        <f>IF(jewelry_kmeans[[#This Row],[Age]]&lt;=25,"Young",IF(AND(jewelry_kmeans[[#This Row],[Age]]&gt;=26,jewelry_kmeans[[#This Row],[Age]]&lt;=44), "Middle",IF(AND(jewelry_kmeans[[#This Row],[Age]]&gt;=45,jewelry_kmeans[[#This Row],[Age]]&lt;=59),"Older",IF(jewelry_kmeans[[#This Row],[Age]]&gt;=60,"Senior"))))</f>
        <v>Older</v>
      </c>
      <c r="C500" s="2">
        <v>70676</v>
      </c>
      <c r="D500" s="2" t="str">
        <f t="shared" si="14"/>
        <v>Low</v>
      </c>
      <c r="E500" s="3">
        <v>0.76402838799999995</v>
      </c>
      <c r="F500" s="2">
        <v>7664.4156510000003</v>
      </c>
      <c r="G500" s="3">
        <f t="shared" si="15"/>
        <v>0.10844438919859642</v>
      </c>
      <c r="H500" s="1" t="s">
        <v>6</v>
      </c>
    </row>
    <row r="501" spans="1:8" x14ac:dyDescent="0.3">
      <c r="A501">
        <v>31</v>
      </c>
      <c r="B501" t="str">
        <f>IF(jewelry_kmeans[[#This Row],[Age]]&lt;=25,"Young",IF(AND(jewelry_kmeans[[#This Row],[Age]]&gt;=26,jewelry_kmeans[[#This Row],[Age]]&lt;=44), "Middle",IF(AND(jewelry_kmeans[[#This Row],[Age]]&gt;=45,jewelry_kmeans[[#This Row],[Age]]&lt;=59),"Older",IF(jewelry_kmeans[[#This Row],[Age]]&gt;=60,"Senior"))))</f>
        <v>Middle</v>
      </c>
      <c r="C501" s="2">
        <v>101209</v>
      </c>
      <c r="D501" s="2" t="str">
        <f t="shared" si="14"/>
        <v>Middle</v>
      </c>
      <c r="E501" s="3">
        <v>0.30432299499999999</v>
      </c>
      <c r="F501" s="2">
        <v>16917.571690000001</v>
      </c>
      <c r="G501" s="3">
        <f t="shared" si="15"/>
        <v>0.16715481518442035</v>
      </c>
      <c r="H501" s="1" t="s">
        <v>8</v>
      </c>
    </row>
    <row r="502" spans="1:8" x14ac:dyDescent="0.3">
      <c r="A502">
        <v>91</v>
      </c>
      <c r="B502" t="str">
        <f>IF(jewelry_kmeans[[#This Row],[Age]]&lt;=25,"Young",IF(AND(jewelry_kmeans[[#This Row],[Age]]&gt;=26,jewelry_kmeans[[#This Row],[Age]]&lt;=44), "Middle",IF(AND(jewelry_kmeans[[#This Row],[Age]]&gt;=45,jewelry_kmeans[[#This Row],[Age]]&lt;=59),"Older",IF(jewelry_kmeans[[#This Row],[Age]]&gt;=60,"Senior"))))</f>
        <v>Senior</v>
      </c>
      <c r="C502" s="2">
        <v>28165</v>
      </c>
      <c r="D502" s="2" t="str">
        <f t="shared" si="14"/>
        <v>Low</v>
      </c>
      <c r="E502" s="3">
        <v>0.303692923</v>
      </c>
      <c r="F502" s="2">
        <v>17460.179349999999</v>
      </c>
      <c r="G502" s="3">
        <f t="shared" si="15"/>
        <v>0.61992470619563278</v>
      </c>
      <c r="H502" s="1" t="s">
        <v>10</v>
      </c>
    </row>
    <row r="503" spans="1:8" x14ac:dyDescent="0.3">
      <c r="A503">
        <v>58</v>
      </c>
      <c r="B503" t="str">
        <f>IF(jewelry_kmeans[[#This Row],[Age]]&lt;=25,"Young",IF(AND(jewelry_kmeans[[#This Row],[Age]]&gt;=26,jewelry_kmeans[[#This Row],[Age]]&lt;=44), "Middle",IF(AND(jewelry_kmeans[[#This Row],[Age]]&gt;=45,jewelry_kmeans[[#This Row],[Age]]&lt;=59),"Older",IF(jewelry_kmeans[[#This Row],[Age]]&gt;=60,"Senior"))))</f>
        <v>Older</v>
      </c>
      <c r="C503" s="2">
        <v>70369</v>
      </c>
      <c r="D503" s="2" t="str">
        <f t="shared" si="14"/>
        <v>Low</v>
      </c>
      <c r="E503" s="3">
        <v>0.90452048600000001</v>
      </c>
      <c r="F503" s="2">
        <v>7461.5675030000002</v>
      </c>
      <c r="G503" s="3">
        <f t="shared" si="15"/>
        <v>0.10603486624792167</v>
      </c>
      <c r="H503" s="1" t="s">
        <v>6</v>
      </c>
    </row>
    <row r="504" spans="1:8" x14ac:dyDescent="0.3">
      <c r="A504">
        <v>87</v>
      </c>
      <c r="B504" t="str">
        <f>IF(jewelry_kmeans[[#This Row],[Age]]&lt;=25,"Young",IF(AND(jewelry_kmeans[[#This Row],[Age]]&gt;=26,jewelry_kmeans[[#This Row],[Age]]&lt;=44), "Middle",IF(AND(jewelry_kmeans[[#This Row],[Age]]&gt;=45,jewelry_kmeans[[#This Row],[Age]]&lt;=59),"Older",IF(jewelry_kmeans[[#This Row],[Age]]&gt;=60,"Senior"))))</f>
        <v>Senior</v>
      </c>
      <c r="C504" s="2">
        <v>29909</v>
      </c>
      <c r="D504" s="2" t="str">
        <f t="shared" si="14"/>
        <v>Low</v>
      </c>
      <c r="E504" s="3">
        <v>0.34215163199999998</v>
      </c>
      <c r="F504" s="2">
        <v>18142.232749999999</v>
      </c>
      <c r="G504" s="3">
        <f t="shared" si="15"/>
        <v>0.60658105419773312</v>
      </c>
      <c r="H504" s="1" t="s">
        <v>7</v>
      </c>
    </row>
    <row r="505" spans="1:8" x14ac:dyDescent="0.3">
      <c r="A505">
        <v>91</v>
      </c>
      <c r="B505" t="str">
        <f>IF(jewelry_kmeans[[#This Row],[Age]]&lt;=25,"Young",IF(AND(jewelry_kmeans[[#This Row],[Age]]&gt;=26,jewelry_kmeans[[#This Row],[Age]]&lt;=44), "Middle",IF(AND(jewelry_kmeans[[#This Row],[Age]]&gt;=45,jewelry_kmeans[[#This Row],[Age]]&lt;=59),"Older",IF(jewelry_kmeans[[#This Row],[Age]]&gt;=60,"Senior"))))</f>
        <v>Senior</v>
      </c>
      <c r="C505" s="2">
        <v>30756</v>
      </c>
      <c r="D505" s="2" t="str">
        <f t="shared" si="14"/>
        <v>Low</v>
      </c>
      <c r="E505" s="3">
        <v>0.30369803000000001</v>
      </c>
      <c r="F505" s="2">
        <v>15492.004709999999</v>
      </c>
      <c r="G505" s="3">
        <f t="shared" si="15"/>
        <v>0.50370674697619977</v>
      </c>
      <c r="H505" s="1" t="s">
        <v>10</v>
      </c>
    </row>
    <row r="506" spans="1:8" x14ac:dyDescent="0.3">
      <c r="A506">
        <v>91</v>
      </c>
      <c r="B506" t="str">
        <f>IF(jewelry_kmeans[[#This Row],[Age]]&lt;=25,"Young",IF(AND(jewelry_kmeans[[#This Row],[Age]]&gt;=26,jewelry_kmeans[[#This Row],[Age]]&lt;=44), "Middle",IF(AND(jewelry_kmeans[[#This Row],[Age]]&gt;=45,jewelry_kmeans[[#This Row],[Age]]&lt;=59),"Older",IF(jewelry_kmeans[[#This Row],[Age]]&gt;=60,"Senior"))))</f>
        <v>Senior</v>
      </c>
      <c r="C506" s="2">
        <v>20681</v>
      </c>
      <c r="D506" s="2" t="str">
        <f t="shared" si="14"/>
        <v>Low</v>
      </c>
      <c r="E506" s="3">
        <v>0.35467916900000002</v>
      </c>
      <c r="F506" s="2">
        <v>18401.08844</v>
      </c>
      <c r="G506" s="3">
        <f t="shared" si="15"/>
        <v>0.88975815676224557</v>
      </c>
      <c r="H506"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01CF-47D2-4EE0-B18F-416BFC966AFA}">
  <dimension ref="A18:R39"/>
  <sheetViews>
    <sheetView workbookViewId="0">
      <selection activeCell="E23" sqref="E23"/>
    </sheetView>
  </sheetViews>
  <sheetFormatPr defaultRowHeight="14.4" x14ac:dyDescent="0.3"/>
  <cols>
    <col min="1" max="1" width="12.77734375" bestFit="1" customWidth="1"/>
    <col min="2" max="2" width="13.88671875" bestFit="1" customWidth="1"/>
    <col min="3" max="4" width="9" bestFit="1" customWidth="1"/>
    <col min="5" max="5" width="11" bestFit="1" customWidth="1"/>
    <col min="7" max="7" width="20.44140625" bestFit="1" customWidth="1"/>
    <col min="8" max="8" width="15.77734375" bestFit="1" customWidth="1"/>
    <col min="9" max="11" width="12" bestFit="1" customWidth="1"/>
    <col min="13" max="13" width="23.88671875" bestFit="1" customWidth="1"/>
    <col min="14" max="14" width="15.77734375" bestFit="1" customWidth="1"/>
    <col min="15" max="27" width="12" bestFit="1" customWidth="1"/>
  </cols>
  <sheetData>
    <row r="18" spans="1:18" x14ac:dyDescent="0.3">
      <c r="A18" s="4" t="s">
        <v>14</v>
      </c>
      <c r="B18" t="s">
        <v>29</v>
      </c>
      <c r="G18" s="4" t="s">
        <v>28</v>
      </c>
      <c r="H18" s="4" t="s">
        <v>18</v>
      </c>
      <c r="M18" s="4" t="s">
        <v>30</v>
      </c>
      <c r="N18" s="4" t="s">
        <v>18</v>
      </c>
    </row>
    <row r="19" spans="1:18" x14ac:dyDescent="0.3">
      <c r="A19" s="5" t="s">
        <v>16</v>
      </c>
      <c r="B19" s="1">
        <v>4442891</v>
      </c>
      <c r="G19" s="4" t="s">
        <v>14</v>
      </c>
      <c r="H19" t="s">
        <v>15</v>
      </c>
      <c r="I19" t="s">
        <v>25</v>
      </c>
      <c r="J19" t="s">
        <v>19</v>
      </c>
      <c r="K19" t="s">
        <v>17</v>
      </c>
      <c r="M19" s="4" t="s">
        <v>14</v>
      </c>
      <c r="N19" t="s">
        <v>16</v>
      </c>
      <c r="O19" t="s">
        <v>15</v>
      </c>
      <c r="P19" t="s">
        <v>26</v>
      </c>
      <c r="Q19" t="s">
        <v>27</v>
      </c>
      <c r="R19" t="s">
        <v>17</v>
      </c>
    </row>
    <row r="20" spans="1:18" x14ac:dyDescent="0.3">
      <c r="A20" s="5" t="s">
        <v>15</v>
      </c>
      <c r="B20" s="1">
        <v>15222057</v>
      </c>
      <c r="G20" s="5" t="s">
        <v>16</v>
      </c>
      <c r="H20" s="1">
        <v>0.67937357599999992</v>
      </c>
      <c r="I20" s="1">
        <v>28.355524031999995</v>
      </c>
      <c r="J20" s="1"/>
      <c r="K20" s="1">
        <v>29.034897607999994</v>
      </c>
      <c r="M20" s="5" t="s">
        <v>5</v>
      </c>
      <c r="N20" s="1">
        <v>0.82956850308571417</v>
      </c>
      <c r="O20" s="1">
        <v>0.39686955252459027</v>
      </c>
      <c r="P20" s="1">
        <v>0.77021844100000025</v>
      </c>
      <c r="Q20" s="1">
        <v>0.48217715487894736</v>
      </c>
      <c r="R20" s="1">
        <v>0.52894287199754297</v>
      </c>
    </row>
    <row r="21" spans="1:18" x14ac:dyDescent="0.3">
      <c r="A21" s="5" t="s">
        <v>26</v>
      </c>
      <c r="B21" s="1">
        <v>5801381</v>
      </c>
      <c r="G21" s="5" t="s">
        <v>15</v>
      </c>
      <c r="H21" s="1">
        <v>22.710300689000004</v>
      </c>
      <c r="I21" s="1">
        <v>32.150076083000002</v>
      </c>
      <c r="J21" s="1"/>
      <c r="K21" s="1">
        <v>54.860376772000009</v>
      </c>
      <c r="M21" s="7" t="s">
        <v>15</v>
      </c>
      <c r="N21" s="1">
        <v>0.33968678799999996</v>
      </c>
      <c r="O21" s="1">
        <v>0.31191410458461538</v>
      </c>
      <c r="P21" s="1">
        <v>0.77924022418181815</v>
      </c>
      <c r="Q21" s="1">
        <v>0.76308877178947365</v>
      </c>
      <c r="R21" s="1">
        <v>0.48699779601851845</v>
      </c>
    </row>
    <row r="22" spans="1:18" x14ac:dyDescent="0.3">
      <c r="A22" s="5" t="s">
        <v>27</v>
      </c>
      <c r="B22" s="1">
        <v>12667883</v>
      </c>
      <c r="G22" s="5" t="s">
        <v>26</v>
      </c>
      <c r="H22" s="1">
        <v>25.814661048000001</v>
      </c>
      <c r="I22" s="1"/>
      <c r="J22" s="1">
        <v>35.264456230000008</v>
      </c>
      <c r="K22" s="1">
        <v>61.079117278000012</v>
      </c>
      <c r="M22" s="7" t="s">
        <v>25</v>
      </c>
      <c r="N22" s="1">
        <v>0.85925830399999981</v>
      </c>
      <c r="O22" s="1">
        <v>0.49374857210526313</v>
      </c>
      <c r="P22" s="1"/>
      <c r="Q22" s="1">
        <v>7.18726643E-2</v>
      </c>
      <c r="R22" s="1">
        <v>0.52669678116363616</v>
      </c>
    </row>
    <row r="23" spans="1:18" x14ac:dyDescent="0.3">
      <c r="A23" s="5" t="s">
        <v>17</v>
      </c>
      <c r="B23" s="1">
        <v>38134212</v>
      </c>
      <c r="G23" s="5" t="s">
        <v>27</v>
      </c>
      <c r="H23" s="1">
        <v>14.498686663999999</v>
      </c>
      <c r="I23" s="1">
        <v>1.709452481</v>
      </c>
      <c r="J23" s="1">
        <v>93.884247640000012</v>
      </c>
      <c r="K23" s="1">
        <v>110.09238678500002</v>
      </c>
      <c r="M23" s="7" t="s">
        <v>19</v>
      </c>
      <c r="N23" s="1"/>
      <c r="O23" s="1"/>
      <c r="P23" s="1">
        <v>0.76499530336842125</v>
      </c>
      <c r="Q23" s="1">
        <v>0.50117562567549656</v>
      </c>
      <c r="R23" s="1">
        <v>0.5542187354761906</v>
      </c>
    </row>
    <row r="24" spans="1:18" x14ac:dyDescent="0.3">
      <c r="G24" s="5" t="s">
        <v>17</v>
      </c>
      <c r="H24" s="1">
        <v>63.703021976999999</v>
      </c>
      <c r="I24" s="1">
        <v>62.215052595999992</v>
      </c>
      <c r="J24" s="1">
        <v>129.14870387000002</v>
      </c>
      <c r="K24" s="1">
        <v>255.06677844300003</v>
      </c>
      <c r="M24" s="5" t="s">
        <v>9</v>
      </c>
      <c r="N24" s="1"/>
      <c r="O24" s="1"/>
      <c r="P24" s="1"/>
      <c r="Q24" s="1">
        <v>0.30106292800000001</v>
      </c>
      <c r="R24" s="1">
        <v>0.30106292800000001</v>
      </c>
    </row>
    <row r="25" spans="1:18" x14ac:dyDescent="0.3">
      <c r="M25" s="7" t="s">
        <v>25</v>
      </c>
      <c r="N25" s="1"/>
      <c r="O25" s="1"/>
      <c r="P25" s="1"/>
      <c r="Q25" s="1">
        <v>4.1502510999999999E-2</v>
      </c>
      <c r="R25" s="1">
        <v>4.1502510999999999E-2</v>
      </c>
    </row>
    <row r="26" spans="1:18" x14ac:dyDescent="0.3">
      <c r="M26" s="7" t="s">
        <v>19</v>
      </c>
      <c r="N26" s="1"/>
      <c r="O26" s="1"/>
      <c r="P26" s="1"/>
      <c r="Q26" s="1">
        <v>0.34432299750000001</v>
      </c>
      <c r="R26" s="1">
        <v>0.34432299750000001</v>
      </c>
    </row>
    <row r="27" spans="1:18" x14ac:dyDescent="0.3">
      <c r="M27" s="5" t="s">
        <v>7</v>
      </c>
      <c r="N27" s="1"/>
      <c r="O27" s="1"/>
      <c r="P27" s="1"/>
      <c r="Q27" s="1">
        <v>0.32419942690000003</v>
      </c>
      <c r="R27" s="1">
        <v>0.32419942689999998</v>
      </c>
    </row>
    <row r="28" spans="1:18" x14ac:dyDescent="0.3">
      <c r="M28" s="7" t="s">
        <v>25</v>
      </c>
      <c r="N28" s="1"/>
      <c r="O28" s="1"/>
      <c r="P28" s="1"/>
      <c r="Q28" s="1">
        <v>0.128279596</v>
      </c>
      <c r="R28" s="1">
        <v>0.128279596</v>
      </c>
    </row>
    <row r="29" spans="1:18" x14ac:dyDescent="0.3">
      <c r="M29" s="7" t="s">
        <v>19</v>
      </c>
      <c r="N29" s="1"/>
      <c r="O29" s="1"/>
      <c r="P29" s="1"/>
      <c r="Q29" s="1">
        <v>0.33451099694736841</v>
      </c>
      <c r="R29" s="1">
        <v>0.33451099694736841</v>
      </c>
    </row>
    <row r="30" spans="1:18" x14ac:dyDescent="0.3">
      <c r="M30" s="5" t="s">
        <v>6</v>
      </c>
      <c r="N30" s="1"/>
      <c r="O30" s="1"/>
      <c r="P30" s="1">
        <v>0.78242162199999976</v>
      </c>
      <c r="Q30" s="1"/>
      <c r="R30" s="1">
        <v>0.78242162199999998</v>
      </c>
    </row>
    <row r="31" spans="1:18" x14ac:dyDescent="0.3">
      <c r="M31" s="7" t="s">
        <v>15</v>
      </c>
      <c r="N31" s="1"/>
      <c r="O31" s="1"/>
      <c r="P31" s="1">
        <v>0.78830691963636357</v>
      </c>
      <c r="Q31" s="1"/>
      <c r="R31" s="1">
        <v>0.78830691963636357</v>
      </c>
    </row>
    <row r="32" spans="1:18" x14ac:dyDescent="0.3">
      <c r="M32" s="7" t="s">
        <v>19</v>
      </c>
      <c r="N32" s="1"/>
      <c r="O32" s="1"/>
      <c r="P32" s="1">
        <v>0.77432933775000001</v>
      </c>
      <c r="Q32" s="1"/>
      <c r="R32" s="1">
        <v>0.77432933775000001</v>
      </c>
    </row>
    <row r="33" spans="13:18" x14ac:dyDescent="0.3">
      <c r="M33" s="5" t="s">
        <v>8</v>
      </c>
      <c r="N33" s="1"/>
      <c r="O33" s="1">
        <v>0.33906796652631577</v>
      </c>
      <c r="P33" s="1"/>
      <c r="Q33" s="1"/>
      <c r="R33" s="1">
        <v>0.33906796652631582</v>
      </c>
    </row>
    <row r="34" spans="13:18" x14ac:dyDescent="0.3">
      <c r="M34" s="7" t="s">
        <v>15</v>
      </c>
      <c r="N34" s="1"/>
      <c r="O34" s="1">
        <v>0.30448548637500006</v>
      </c>
      <c r="P34" s="1"/>
      <c r="Q34" s="1"/>
      <c r="R34" s="1">
        <v>0.30448548637500006</v>
      </c>
    </row>
    <row r="35" spans="13:18" x14ac:dyDescent="0.3">
      <c r="M35" s="7" t="s">
        <v>25</v>
      </c>
      <c r="N35" s="1"/>
      <c r="O35" s="1">
        <v>0.36421886118181823</v>
      </c>
      <c r="P35" s="1"/>
      <c r="Q35" s="1"/>
      <c r="R35" s="1">
        <v>0.36421886118181823</v>
      </c>
    </row>
    <row r="36" spans="13:18" x14ac:dyDescent="0.3">
      <c r="M36" s="5" t="s">
        <v>10</v>
      </c>
      <c r="N36" s="1"/>
      <c r="O36" s="1"/>
      <c r="P36" s="1"/>
      <c r="Q36" s="1">
        <v>0.2985482806315789</v>
      </c>
      <c r="R36" s="1">
        <v>0.29854828063157884</v>
      </c>
    </row>
    <row r="37" spans="13:18" x14ac:dyDescent="0.3">
      <c r="M37" s="7" t="s">
        <v>25</v>
      </c>
      <c r="N37" s="1"/>
      <c r="O37" s="1"/>
      <c r="P37" s="1"/>
      <c r="Q37" s="1">
        <v>1.9212066E-2</v>
      </c>
      <c r="R37" s="1">
        <v>1.9212066E-2</v>
      </c>
    </row>
    <row r="38" spans="13:18" x14ac:dyDescent="0.3">
      <c r="M38" s="7" t="s">
        <v>19</v>
      </c>
      <c r="N38" s="1"/>
      <c r="O38" s="1"/>
      <c r="P38" s="1"/>
      <c r="Q38" s="1">
        <v>0.31406695922222216</v>
      </c>
      <c r="R38" s="1">
        <v>0.31406695922222216</v>
      </c>
    </row>
    <row r="39" spans="13:18" x14ac:dyDescent="0.3">
      <c r="M39" s="5" t="s">
        <v>17</v>
      </c>
      <c r="N39" s="1">
        <v>0.82956850308571417</v>
      </c>
      <c r="O39" s="1">
        <v>0.38908068632624121</v>
      </c>
      <c r="P39" s="1">
        <v>0.77315338326582306</v>
      </c>
      <c r="Q39" s="1">
        <v>0.44036954713999998</v>
      </c>
      <c r="R39" s="1">
        <v>0.50508272959009892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44456-5E74-425D-A568-6F19ECA89AD7}">
  <dimension ref="A3:H18"/>
  <sheetViews>
    <sheetView tabSelected="1" workbookViewId="0">
      <selection activeCell="I23" sqref="I23"/>
    </sheetView>
  </sheetViews>
  <sheetFormatPr defaultRowHeight="14.4" x14ac:dyDescent="0.3"/>
  <cols>
    <col min="1" max="1" width="13.88671875" bestFit="1" customWidth="1"/>
    <col min="2" max="2" width="15.77734375" bestFit="1" customWidth="1"/>
    <col min="3" max="7" width="8.44140625" bestFit="1" customWidth="1"/>
    <col min="8" max="8" width="11" bestFit="1" customWidth="1"/>
    <col min="9" max="13" width="13.88671875" bestFit="1" customWidth="1"/>
    <col min="14" max="15" width="18.77734375" bestFit="1" customWidth="1"/>
    <col min="16" max="187" width="10.44140625" bestFit="1" customWidth="1"/>
    <col min="188" max="408" width="11.44140625" bestFit="1" customWidth="1"/>
    <col min="409" max="409" width="13.33203125" bestFit="1" customWidth="1"/>
    <col min="410" max="430" width="11.44140625" bestFit="1" customWidth="1"/>
    <col min="431" max="431" width="13.33203125" bestFit="1" customWidth="1"/>
    <col min="432" max="451" width="11.44140625" bestFit="1" customWidth="1"/>
    <col min="452" max="452" width="13.33203125" bestFit="1" customWidth="1"/>
    <col min="453" max="471" width="10.44140625" bestFit="1" customWidth="1"/>
    <col min="472" max="472" width="13.33203125" bestFit="1" customWidth="1"/>
    <col min="473" max="473" width="10.44140625" bestFit="1" customWidth="1"/>
    <col min="474" max="491" width="11.44140625" bestFit="1" customWidth="1"/>
    <col min="492" max="492" width="13.33203125" bestFit="1" customWidth="1"/>
    <col min="493" max="511" width="11.44140625" bestFit="1" customWidth="1"/>
    <col min="512" max="512" width="13.33203125" bestFit="1" customWidth="1"/>
    <col min="513" max="513" width="11" bestFit="1" customWidth="1"/>
  </cols>
  <sheetData>
    <row r="3" spans="1:8" x14ac:dyDescent="0.3">
      <c r="A3" s="4" t="s">
        <v>29</v>
      </c>
      <c r="B3" s="4" t="s">
        <v>18</v>
      </c>
    </row>
    <row r="4" spans="1:8" x14ac:dyDescent="0.3">
      <c r="A4" s="4" t="s">
        <v>14</v>
      </c>
      <c r="B4" t="s">
        <v>5</v>
      </c>
      <c r="C4" t="s">
        <v>9</v>
      </c>
      <c r="D4" t="s">
        <v>7</v>
      </c>
      <c r="E4" t="s">
        <v>6</v>
      </c>
      <c r="F4" t="s">
        <v>8</v>
      </c>
      <c r="G4" t="s">
        <v>10</v>
      </c>
      <c r="H4" t="s">
        <v>17</v>
      </c>
    </row>
    <row r="5" spans="1:8" x14ac:dyDescent="0.3">
      <c r="A5" s="5" t="s">
        <v>16</v>
      </c>
      <c r="B5" s="1">
        <v>4442891</v>
      </c>
      <c r="C5" s="1"/>
      <c r="D5" s="1"/>
      <c r="E5" s="1"/>
      <c r="F5" s="1"/>
      <c r="G5" s="1"/>
      <c r="H5" s="1">
        <v>4442891</v>
      </c>
    </row>
    <row r="6" spans="1:8" x14ac:dyDescent="0.3">
      <c r="A6" s="7" t="s">
        <v>25</v>
      </c>
      <c r="B6" s="1">
        <v>4234616</v>
      </c>
      <c r="C6" s="1"/>
      <c r="D6" s="1"/>
      <c r="E6" s="1"/>
      <c r="F6" s="1"/>
      <c r="G6" s="1"/>
      <c r="H6" s="1">
        <v>4234616</v>
      </c>
    </row>
    <row r="7" spans="1:8" x14ac:dyDescent="0.3">
      <c r="A7" s="7" t="s">
        <v>15</v>
      </c>
      <c r="B7" s="1">
        <v>208275</v>
      </c>
      <c r="C7" s="1"/>
      <c r="D7" s="1"/>
      <c r="E7" s="1"/>
      <c r="F7" s="1"/>
      <c r="G7" s="1"/>
      <c r="H7" s="1">
        <v>208275</v>
      </c>
    </row>
    <row r="8" spans="1:8" x14ac:dyDescent="0.3">
      <c r="A8" s="5" t="s">
        <v>15</v>
      </c>
      <c r="B8" s="1">
        <v>13168687</v>
      </c>
      <c r="C8" s="1"/>
      <c r="D8" s="1"/>
      <c r="E8" s="1"/>
      <c r="F8" s="1">
        <v>2053370</v>
      </c>
      <c r="G8" s="1"/>
      <c r="H8" s="1">
        <v>15222057</v>
      </c>
    </row>
    <row r="9" spans="1:8" x14ac:dyDescent="0.3">
      <c r="A9" s="7" t="s">
        <v>25</v>
      </c>
      <c r="B9" s="1">
        <v>6601682</v>
      </c>
      <c r="C9" s="1"/>
      <c r="D9" s="1"/>
      <c r="E9" s="1"/>
      <c r="F9" s="1">
        <v>1228349</v>
      </c>
      <c r="G9" s="1"/>
      <c r="H9" s="1">
        <v>7830031</v>
      </c>
    </row>
    <row r="10" spans="1:8" x14ac:dyDescent="0.3">
      <c r="A10" s="7" t="s">
        <v>15</v>
      </c>
      <c r="B10" s="1">
        <v>6567005</v>
      </c>
      <c r="C10" s="1"/>
      <c r="D10" s="1"/>
      <c r="E10" s="1"/>
      <c r="F10" s="1">
        <v>825021</v>
      </c>
      <c r="G10" s="1"/>
      <c r="H10" s="1">
        <v>7392026</v>
      </c>
    </row>
    <row r="11" spans="1:8" x14ac:dyDescent="0.3">
      <c r="A11" s="5" t="s">
        <v>26</v>
      </c>
      <c r="B11" s="1">
        <v>4372102</v>
      </c>
      <c r="C11" s="1"/>
      <c r="D11" s="1"/>
      <c r="E11" s="1">
        <v>1429279</v>
      </c>
      <c r="F11" s="1"/>
      <c r="G11" s="1"/>
      <c r="H11" s="1">
        <v>5801381</v>
      </c>
    </row>
    <row r="12" spans="1:8" x14ac:dyDescent="0.3">
      <c r="A12" s="7" t="s">
        <v>19</v>
      </c>
      <c r="B12" s="1">
        <v>2629357</v>
      </c>
      <c r="C12" s="1"/>
      <c r="D12" s="1"/>
      <c r="E12" s="1">
        <v>565840</v>
      </c>
      <c r="F12" s="1"/>
      <c r="G12" s="1"/>
      <c r="H12" s="1">
        <v>3195197</v>
      </c>
    </row>
    <row r="13" spans="1:8" x14ac:dyDescent="0.3">
      <c r="A13" s="7" t="s">
        <v>15</v>
      </c>
      <c r="B13" s="1">
        <v>1742745</v>
      </c>
      <c r="C13" s="1"/>
      <c r="D13" s="1"/>
      <c r="E13" s="1">
        <v>863439</v>
      </c>
      <c r="F13" s="1"/>
      <c r="G13" s="1"/>
      <c r="H13" s="1">
        <v>2606184</v>
      </c>
    </row>
    <row r="14" spans="1:8" x14ac:dyDescent="0.3">
      <c r="A14" s="5" t="s">
        <v>27</v>
      </c>
      <c r="B14" s="1">
        <v>10595253</v>
      </c>
      <c r="C14" s="1">
        <v>846650</v>
      </c>
      <c r="D14" s="1">
        <v>628535</v>
      </c>
      <c r="E14" s="1"/>
      <c r="F14" s="1"/>
      <c r="G14" s="1">
        <v>597445</v>
      </c>
      <c r="H14" s="1">
        <v>12667883</v>
      </c>
    </row>
    <row r="15" spans="1:8" x14ac:dyDescent="0.3">
      <c r="A15" s="7" t="s">
        <v>25</v>
      </c>
      <c r="B15" s="1">
        <v>2403147</v>
      </c>
      <c r="C15" s="1">
        <v>359096</v>
      </c>
      <c r="D15" s="1">
        <v>117564</v>
      </c>
      <c r="E15" s="1"/>
      <c r="F15" s="1"/>
      <c r="G15" s="1">
        <v>118794</v>
      </c>
      <c r="H15" s="1">
        <v>2998601</v>
      </c>
    </row>
    <row r="16" spans="1:8" x14ac:dyDescent="0.3">
      <c r="A16" s="7" t="s">
        <v>19</v>
      </c>
      <c r="B16" s="1">
        <v>6670891</v>
      </c>
      <c r="C16" s="1">
        <v>487554</v>
      </c>
      <c r="D16" s="1">
        <v>510971</v>
      </c>
      <c r="E16" s="1"/>
      <c r="F16" s="1"/>
      <c r="G16" s="1">
        <v>478651</v>
      </c>
      <c r="H16" s="1">
        <v>8148067</v>
      </c>
    </row>
    <row r="17" spans="1:8" x14ac:dyDescent="0.3">
      <c r="A17" s="7" t="s">
        <v>15</v>
      </c>
      <c r="B17" s="1">
        <v>1521215</v>
      </c>
      <c r="C17" s="1"/>
      <c r="D17" s="1"/>
      <c r="E17" s="1"/>
      <c r="F17" s="1"/>
      <c r="G17" s="1"/>
      <c r="H17" s="1">
        <v>1521215</v>
      </c>
    </row>
    <row r="18" spans="1:8" x14ac:dyDescent="0.3">
      <c r="A18" s="5" t="s">
        <v>17</v>
      </c>
      <c r="B18" s="1">
        <v>32578933</v>
      </c>
      <c r="C18" s="1">
        <v>846650</v>
      </c>
      <c r="D18" s="1">
        <v>628535</v>
      </c>
      <c r="E18" s="1">
        <v>1429279</v>
      </c>
      <c r="F18" s="1">
        <v>2053370</v>
      </c>
      <c r="G18" s="1">
        <v>597445</v>
      </c>
      <c r="H18" s="1">
        <v>38134212</v>
      </c>
    </row>
  </sheetData>
  <conditionalFormatting sqref="A5:A18">
    <cfRule type="colorScale" priority="4">
      <colorScale>
        <cfvo type="min"/>
        <cfvo type="percentile" val="50"/>
        <cfvo type="max"/>
        <color rgb="FFF8696B"/>
        <color rgb="FFFFEB84"/>
        <color rgb="FF63BE7B"/>
      </colorScale>
    </cfRule>
  </conditionalFormatting>
  <conditionalFormatting sqref="A5:A18">
    <cfRule type="colorScale" priority="3">
      <colorScale>
        <cfvo type="min"/>
        <cfvo type="percentile" val="50"/>
        <cfvo type="max"/>
        <color rgb="FFF8696B"/>
        <color rgb="FFFCFCFF"/>
        <color rgb="FF5A8AC6"/>
      </colorScale>
    </cfRule>
  </conditionalFormatting>
  <conditionalFormatting sqref="A5:A17">
    <cfRule type="colorScale" priority="2">
      <colorScale>
        <cfvo type="min"/>
        <cfvo type="percentile" val="50"/>
        <cfvo type="max"/>
        <color rgb="FFF8696B"/>
        <color rgb="FFFCFCFF"/>
        <color rgb="FF5A8AC6"/>
      </colorScale>
    </cfRule>
  </conditionalFormatting>
  <conditionalFormatting sqref="A5:H1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C300-28FD-4AEC-9D57-EA122E8ED53F}">
  <dimension ref="A1:B8"/>
  <sheetViews>
    <sheetView workbookViewId="0">
      <selection activeCell="D10" sqref="D10"/>
    </sheetView>
  </sheetViews>
  <sheetFormatPr defaultRowHeight="14.4" x14ac:dyDescent="0.3"/>
  <cols>
    <col min="1" max="1" width="14.88671875" bestFit="1" customWidth="1"/>
  </cols>
  <sheetData>
    <row r="1" spans="1:2" x14ac:dyDescent="0.3">
      <c r="A1" t="s">
        <v>20</v>
      </c>
    </row>
    <row r="2" spans="1:2" x14ac:dyDescent="0.3">
      <c r="A2" s="6">
        <f>SUM(jewelry_kmeans[Income])</f>
        <v>38134212</v>
      </c>
    </row>
    <row r="3" spans="1:2" x14ac:dyDescent="0.3">
      <c r="A3" t="s">
        <v>21</v>
      </c>
    </row>
    <row r="4" spans="1:2" x14ac:dyDescent="0.3">
      <c r="A4" s="2">
        <f>AVERAGE(jewelry_kmeans!C2:'jewelry_kmeans'!C506)</f>
        <v>75513.291089108912</v>
      </c>
    </row>
    <row r="6" spans="1:2" x14ac:dyDescent="0.3">
      <c r="A6">
        <f>_xlfn.QUARTILE.INC(jewelry_kmeans!C2:'jewelry_kmeans'!C506,1)</f>
        <v>34529</v>
      </c>
      <c r="B6" t="s">
        <v>22</v>
      </c>
    </row>
    <row r="7" spans="1:2" x14ac:dyDescent="0.3">
      <c r="A7">
        <f>_xlfn.QUARTILE.INC(jewelry_kmeans!C2:'jewelry_kmeans'!C506,2)</f>
        <v>75078</v>
      </c>
      <c r="B7" t="s">
        <v>23</v>
      </c>
    </row>
    <row r="8" spans="1:2" x14ac:dyDescent="0.3">
      <c r="A8">
        <f>_xlfn.QUARTILE.INC(jewelry_kmeans!C2:'jewelry_kmeans'!C506,3)</f>
        <v>107100</v>
      </c>
      <c r="B8"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o Y R E 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h h E R 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Y R E V d k i 4 B I y A Q A A B A I A A B M A H A B G b 3 J t d W x h c y 9 T Z W N 0 a W 9 u M S 5 t I K I Y A C i g F A A A A A A A A A A A A A A A A A A A A A A A A A A A A G 2 Q U W v C M B S F 3 w v 9 D y F 7 q R A K y t z D p A 9 S N + b L 2 K h 7 s m P E 9 E 6 7 J T e S m + p E / O 9 L q e I G z U u S 8 1 1 O z g m B 8 r V F V n T 7 c B J H c U Q b 6 a B i X 7 A H 7 Q 4 f 3 w Y k E s u Y B h 9 H L K z C N k 5 B U H L a p T O r G g P o k 8 d a Q 5 p b 9 O F C C c / v y z c C R 6 X E y k E 5 s 3 v U V l Z U / v d N F e 3 4 Q C x n o G t T e 3 A Z F 1 y w 3 O r G I G V j w R 5 Q 2 a r G d T Y c j U e C v T b W Q + E P G r L r M X 2 2 C O 8 D 0 e W 7 4 S / O m s A q 9 g S y C i F 4 C L u Q q z B 4 J m c 9 6 a o I t j z r U 6 0 L J b V 0 l H n X / L X M N x L X w X F x 2 M L V b u F C h 0 / r T B e 4 h Z T 0 v C + O R z 5 d Q 2 g 2 R 3 9 3 m 7 a D J 8 G O f B 7 a m R 6 9 2 A K 2 r Q t l X Y t 9 A A w b s w L X c b k L l H p I r h s K / 3 g h H n 7 8 6 T S I o x p 7 q 0 x + A V B L A Q I t A B Q A A g A I A K G E R F V I + g p t o w A A A P Y A A A A S A A A A A A A A A A A A A A A A A A A A A A B D b 2 5 m a W c v U G F j a 2 F n Z S 5 4 b W x Q S w E C L Q A U A A I A C A C h h E R V D 8 r p q 6 Q A A A D p A A A A E w A A A A A A A A A A A A A A A A D v A A A A W 0 N v b n R l b n R f V H l w Z X N d L n h t b F B L A Q I t A B Q A A g A I A K G E R F X Z I u A S M g E A A A Q C A A A T A A A A A A A A A A A A A A A A A O A 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K A A A A A A A A y 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Z X d l b H J 5 X 2 t t Z W F 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p l d 2 V s c n l f a 2 1 l Y W 5 z I i A v P j x F b n R y e S B U e X B l P S J G a W x s Z W R D b 2 1 w b G V 0 Z V J l c 3 V s d F R v V 2 9 y a 3 N o Z W V 0 I i B W Y W x 1 Z T 0 i b D E i I C 8 + P E V u d H J 5 I F R 5 c G U 9 I k F k Z G V k V G 9 E Y X R h T W 9 k Z W w i I F Z h b H V l P S J s M C I g L z 4 8 R W 5 0 c n k g V H l w Z T 0 i R m l s b E N v d W 5 0 I i B W Y W x 1 Z T 0 i b D U w N S I g L z 4 8 R W 5 0 c n k g V H l w Z T 0 i R m l s b E V y c m 9 y Q 2 9 k Z S I g V m F s d W U 9 I n N V b m t u b 3 d u I i A v P j x F b n R y e S B U e X B l P S J G a W x s R X J y b 3 J D b 3 V u d C I g V m F s d W U 9 I m w w I i A v P j x F b n R y e S B U e X B l P S J G a W x s T G F z d F V w Z G F 0 Z W Q i I F Z h b H V l P S J k M j A y M i 0 x M C 0 w N F Q y M T o z N z o w M y 4 2 M D U 1 M D Q 3 W i I g L z 4 8 R W 5 0 c n k g V H l w Z T 0 i R m l s b E N v b H V t b l R 5 c G V z I i B W Y W x 1 Z T 0 i c 0 F 3 T U Z C U V k 9 I i A v P j x F b n R y e S B U e X B l P S J G a W x s Q 2 9 s d W 1 u T m F t Z X M i I F Z h b H V l P S J z W y Z x d W 9 0 O 0 F n Z S Z x d W 9 0 O y w m c X V v d D t J b m N v b W U m c X V v d D s s J n F 1 b 3 Q 7 U 3 B l b m R p b m d T Y 2 9 y Z S Z x d W 9 0 O y w m c X V v d D t T Y X Z p b m d z J n F 1 b 3 Q 7 L C Z x d W 9 0 O 0 N s d X N 0 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Z X d l b H J 5 X 2 t t Z W F u c y 9 B d X R v U m V t b 3 Z l Z E N v b H V t b n M x L n t B Z 2 U s M H 0 m c X V v d D s s J n F 1 b 3 Q 7 U 2 V j d G l v b j E v a m V 3 Z W x y e V 9 r b W V h b n M v Q X V 0 b 1 J l b W 9 2 Z W R D b 2 x 1 b W 5 z M S 5 7 S W 5 j b 2 1 l L D F 9 J n F 1 b 3 Q 7 L C Z x d W 9 0 O 1 N l Y 3 R p b 2 4 x L 2 p l d 2 V s c n l f a 2 1 l Y W 5 z L 0 F 1 d G 9 S Z W 1 v d m V k Q 2 9 s d W 1 u c z E u e 1 N w Z W 5 k a W 5 n U 2 N v c m U s M n 0 m c X V v d D s s J n F 1 b 3 Q 7 U 2 V j d G l v b j E v a m V 3 Z W x y e V 9 r b W V h b n M v Q X V 0 b 1 J l b W 9 2 Z W R D b 2 x 1 b W 5 z M S 5 7 U 2 F 2 a W 5 n c y w z f S Z x d W 9 0 O y w m c X V v d D t T Z W N 0 a W 9 u M S 9 q Z X d l b H J 5 X 2 t t Z W F u c y 9 B d X R v U m V t b 3 Z l Z E N v b H V t b n M x L n t D b H V z d G V y L D R 9 J n F 1 b 3 Q 7 X S w m c X V v d D t D b 2 x 1 b W 5 D b 3 V u d C Z x d W 9 0 O z o 1 L C Z x d W 9 0 O 0 t l e U N v b H V t b k 5 h b W V z J n F 1 b 3 Q 7 O l t d L C Z x d W 9 0 O 0 N v b H V t b k l k Z W 5 0 a X R p Z X M m c X V v d D s 6 W y Z x d W 9 0 O 1 N l Y 3 R p b 2 4 x L 2 p l d 2 V s c n l f a 2 1 l Y W 5 z L 0 F 1 d G 9 S Z W 1 v d m V k Q 2 9 s d W 1 u c z E u e 0 F n Z S w w f S Z x d W 9 0 O y w m c X V v d D t T Z W N 0 a W 9 u M S 9 q Z X d l b H J 5 X 2 t t Z W F u c y 9 B d X R v U m V t b 3 Z l Z E N v b H V t b n M x L n t J b m N v b W U s M X 0 m c X V v d D s s J n F 1 b 3 Q 7 U 2 V j d G l v b j E v a m V 3 Z W x y e V 9 r b W V h b n M v Q X V 0 b 1 J l b W 9 2 Z W R D b 2 x 1 b W 5 z M S 5 7 U 3 B l b m R p b m d T Y 2 9 y Z S w y f S Z x d W 9 0 O y w m c X V v d D t T Z W N 0 a W 9 u M S 9 q Z X d l b H J 5 X 2 t t Z W F u c y 9 B d X R v U m V t b 3 Z l Z E N v b H V t b n M x L n t T Y X Z p b m d z L D N 9 J n F 1 b 3 Q 7 L C Z x d W 9 0 O 1 N l Y 3 R p b 2 4 x L 2 p l d 2 V s c n l f a 2 1 l Y W 5 z L 0 F 1 d G 9 S Z W 1 v d m V k Q 2 9 s d W 1 u c z E u e 0 N s d X N 0 Z X I s N H 0 m c X V v d D t d L C Z x d W 9 0 O 1 J l b G F 0 a W 9 u c 2 h p c E l u Z m 8 m c X V v d D s 6 W 1 1 9 I i A v P j w v U 3 R h Y m x l R W 5 0 c m l l c z 4 8 L 0 l 0 Z W 0 + P E l 0 Z W 0 + P E l 0 Z W 1 M b 2 N h d G l v b j 4 8 S X R l b V R 5 c G U + R m 9 y b X V s Y T w v S X R l b V R 5 c G U + P E l 0 Z W 1 Q Y X R o P l N l Y 3 R p b 2 4 x L 2 p l d 2 V s c n l f a 2 1 l Y W 5 z L 1 N v d X J j Z T w v S X R l b V B h d G g + P C 9 J d G V t T G 9 j Y X R p b 2 4 + P F N 0 Y W J s Z U V u d H J p Z X M g L z 4 8 L 0 l 0 Z W 0 + P E l 0 Z W 0 + P E l 0 Z W 1 M b 2 N h d G l v b j 4 8 S X R l b V R 5 c G U + R m 9 y b X V s Y T w v S X R l b V R 5 c G U + P E l 0 Z W 1 Q Y X R o P l N l Y 3 R p b 2 4 x L 2 p l d 2 V s c n l f a 2 1 l Y W 5 z L 1 B y b 2 1 v d G V k J T I w S G V h Z G V y c z w v S X R l b V B h d G g + P C 9 J d G V t T G 9 j Y X R p b 2 4 + P F N 0 Y W J s Z U V u d H J p Z X M g L z 4 8 L 0 l 0 Z W 0 + P E l 0 Z W 0 + P E l 0 Z W 1 M b 2 N h d G l v b j 4 8 S X R l b V R 5 c G U + R m 9 y b X V s Y T w v S X R l b V R 5 c G U + P E l 0 Z W 1 Q Y X R o P l N l Y 3 R p b 2 4 x L 2 p l d 2 V s c n l f a 2 1 l Y W 5 z L 0 N o Y W 5 n Z W Q l M j B U e X B l P C 9 J d G V t U G F 0 a D 4 8 L 0 l 0 Z W 1 M b 2 N h d G l v b j 4 8 U 3 R h Y m x l R W 5 0 c m l l c y A v P j w v S X R l b T 4 8 L 0 l 0 Z W 1 z P j w v T G 9 j Y W x Q Y W N r Y W d l T W V 0 Y W R h d G F G a W x l P h Y A A A B Q S w U G A A A A A A A A A A A A A A A A A A A A A A A A J g E A A A E A A A D Q j J 3 f A R X R E Y x 6 A M B P w p f r A Q A A A D m j n q i g 6 y F G n H R j e O T O W E w A A A A A A g A A A A A A E G Y A A A A B A A A g A A A A 2 P F + u X J N m n D b U 1 j G P c v Q z l A m V 6 T g 0 n i F R c 6 6 V f R Z y y U A A A A A D o A A A A A C A A A g A A A A V I X S w K 9 7 C k B k k Z F m B c 8 1 Y k 8 h M u U J V b 2 l j s 1 1 v g h k B s F Q A A A A 4 2 o O b t l L u W f X S e g Z Y t S V Z f A I M 4 0 + S z S m T j I 9 I x k 3 a Q 3 O 6 S G 9 l J e q k G u b V M L F f V g S z z Y v M 1 O o 2 / o f 4 C T K Q K v q P T 8 S Z J V u h B d M p 4 J o J P J S + r p A A A A A F C G p W X c 6 p 3 n c Y / P N m d S 2 8 t b S W 1 d 2 3 r e C L Z p k z 2 + M K y Q y 3 6 q m y z x a d K p l 8 O u W 9 F 3 h G P B g U a 3 s l 6 b B D 8 T c j i 6 d i w = = < / D a t a M a s h u p > 
</file>

<file path=customXml/itemProps1.xml><?xml version="1.0" encoding="utf-8"?>
<ds:datastoreItem xmlns:ds="http://schemas.openxmlformats.org/officeDocument/2006/customXml" ds:itemID="{AFFF1E65-1B7D-446E-828C-148185EEFE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jewelry_kmeans</vt:lpstr>
      <vt:lpstr>jewelry_kmeans_charts</vt:lpstr>
      <vt:lpstr>jewelry_kmeans_pivot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Champion</dc:creator>
  <cp:lastModifiedBy>Andrew Champion</cp:lastModifiedBy>
  <dcterms:created xsi:type="dcterms:W3CDTF">2022-10-04T21:35:45Z</dcterms:created>
  <dcterms:modified xsi:type="dcterms:W3CDTF">2022-10-05T03:33:58Z</dcterms:modified>
</cp:coreProperties>
</file>