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_FormControl" sheetId="1" r:id="rId4"/>
    <sheet state="visible" name="Chart_DataValidation" sheetId="2" r:id="rId5"/>
    <sheet state="hidden" name="Data Visualization Best Practic" sheetId="3" r:id="rId6"/>
    <sheet state="hidden" name="Case Study" sheetId="4" r:id="rId7"/>
  </sheets>
  <definedNames>
    <definedName name="Chart_FormControl_date">INDIRECT("Chart_FormControl!A"&amp;ScrollValue&amp;":A"&amp;ScrollValue+SpinnerValue&amp;"")</definedName>
    <definedName name="Chart_FormControl_sales">INDIRECT("Chart_FormControl!B"&amp;ScrollValue&amp;":B"&amp;ScrollValue+SpinnerValue&amp;"")</definedName>
    <definedName name="SpinnerValue">Chart_FormControl!$E$5</definedName>
    <definedName name="ScrollValue">Chart_FormControl!$E$4</definedName>
  </definedNames>
  <calcPr/>
  <pivotCaches>
    <pivotCache cacheId="0" r:id="rId8"/>
  </pivotCaches>
  <extLst>
    <ext uri="GoogleSheetsCustomDataVersion2">
      <go:sheetsCustomData xmlns:go="http://customooxmlschemas.google.com/" r:id="rId9" roundtripDataChecksum="mX/eFAH1DcJ5yRTXaRGbaU321/l1uBU2ZOLafGU/xok="/>
    </ext>
  </extLst>
</workbook>
</file>

<file path=xl/sharedStrings.xml><?xml version="1.0" encoding="utf-8"?>
<sst xmlns="http://schemas.openxmlformats.org/spreadsheetml/2006/main" count="2430" uniqueCount="223">
  <si>
    <t>Scroll Bar and Spinner</t>
  </si>
  <si>
    <t>Radio</t>
  </si>
  <si>
    <t>Buatlah dynamic chart dengan spin button dan scroll bar untuk menampilkan tren penjualan setiap harinya</t>
  </si>
  <si>
    <t>Buatlah dynamic chart dengan data validation berupa top Sub Category pada Region tertentu!</t>
  </si>
  <si>
    <t>Nilai Radio Button</t>
  </si>
  <si>
    <t>Date</t>
  </si>
  <si>
    <t>Total Sales</t>
  </si>
  <si>
    <t>Scroll Value</t>
  </si>
  <si>
    <t>Segment</t>
  </si>
  <si>
    <t>Sub-Category</t>
  </si>
  <si>
    <t>Spinner Value</t>
  </si>
  <si>
    <t>Consumer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</si>
  <si>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</si>
  <si>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</si>
  <si>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</si>
  <si>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</si>
  <si>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</si>
  <si>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</si>
  <si>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</si>
  <si>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</si>
  <si>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</si>
  <si>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</si>
  <si>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</si>
  <si>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</si>
  <si>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</si>
  <si>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</si>
  <si>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</si>
  <si>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</si>
  <si>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</si>
  <si>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Corporate</t>
  </si>
  <si>
    <t>Home Office</t>
  </si>
  <si>
    <t>Chart with Data Validation</t>
  </si>
  <si>
    <t>Buatlah dynamic chart dengan validasi data</t>
  </si>
  <si>
    <t>Chart Title</t>
  </si>
  <si>
    <t>Sum of Sales</t>
  </si>
  <si>
    <t>Region</t>
  </si>
  <si>
    <t>Central</t>
  </si>
  <si>
    <t>East</t>
  </si>
  <si>
    <t>South</t>
  </si>
  <si>
    <t>West</t>
  </si>
  <si>
    <t>id</t>
  </si>
  <si>
    <t>kode_provinsi</t>
  </si>
  <si>
    <t>nama_provinsi</t>
  </si>
  <si>
    <t>kode_hs</t>
  </si>
  <si>
    <t>jenis_barang</t>
  </si>
  <si>
    <t>nilai_ekspor</t>
  </si>
  <si>
    <t>satuan</t>
  </si>
  <si>
    <t>tahun</t>
  </si>
  <si>
    <t>Top</t>
  </si>
  <si>
    <t>Sum of nilai_ekspor</t>
  </si>
  <si>
    <t>Nilai Ekspor</t>
  </si>
  <si>
    <t>Cumsum %</t>
  </si>
  <si>
    <t>Jenis Barang</t>
  </si>
  <si>
    <t>JAWA BARAT</t>
  </si>
  <si>
    <t>LIVE ANIMALS</t>
  </si>
  <si>
    <t>US DOLLAR</t>
  </si>
  <si>
    <t>VEHICLES OTHER THAN TRAINS</t>
  </si>
  <si>
    <t>PLASTIC &amp; PLASTIC ARTICLES</t>
  </si>
  <si>
    <t>MEAT</t>
  </si>
  <si>
    <t>ELECTRICAL EQUIPMENTS</t>
  </si>
  <si>
    <t>PAPER</t>
  </si>
  <si>
    <t>Tahun</t>
  </si>
  <si>
    <t>FISH</t>
  </si>
  <si>
    <t>MACHINERY</t>
  </si>
  <si>
    <t>MAN-MADE STAPLE FIBRES</t>
  </si>
  <si>
    <t>Revenue</t>
  </si>
  <si>
    <t>% of Total Revenue</t>
  </si>
  <si>
    <t>Profit</t>
  </si>
  <si>
    <t>% of Total Profit</t>
  </si>
  <si>
    <t>Profit Margin</t>
  </si>
  <si>
    <t>Tanggal</t>
  </si>
  <si>
    <t>January</t>
  </si>
  <si>
    <t>February</t>
  </si>
  <si>
    <t>LMTD Jan</t>
  </si>
  <si>
    <t>LMTD Feb</t>
  </si>
  <si>
    <t>DAIRY PRODUCTS</t>
  </si>
  <si>
    <t>KNITTED OR CROCHETED CLOTHES</t>
  </si>
  <si>
    <t>RUBBER AND RUBBER ARTICLES</t>
  </si>
  <si>
    <t>NON-EDIBLE ANIMAL PARTS</t>
  </si>
  <si>
    <t>FOOTWEAR</t>
  </si>
  <si>
    <t>CLOTHES (NOT KNITTED OR CROCHETED)</t>
  </si>
  <si>
    <t>VEGETABLE PRODUCTS</t>
  </si>
  <si>
    <t>EDIBLE VEGETABLES</t>
  </si>
  <si>
    <t>FRUIT AND NUTS</t>
  </si>
  <si>
    <t>COFFEE, TEA AND SPICES</t>
  </si>
  <si>
    <t>CEREALS</t>
  </si>
  <si>
    <t>FLOUR</t>
  </si>
  <si>
    <t>MAN-MADE FILAMENTS</t>
  </si>
  <si>
    <t>Improving Table</t>
  </si>
  <si>
    <t>SEEDS AND GRAINS</t>
  </si>
  <si>
    <t>FOOD PREPARED FROM CEREALS, STARCH OR MILK</t>
  </si>
  <si>
    <t>VEGETABLE SAPS AND EXTRACTS</t>
  </si>
  <si>
    <t>FURNITURE, BEDDING, LAMPS, ILLUM. SIGNS</t>
  </si>
  <si>
    <t>VEGETABLE PLAITING MATERIAL (bamboo, rattan etc)</t>
  </si>
  <si>
    <t>ESSENTIAL OILS AND RESINOIDS, PERFUMERY, COSMETICS OR TOILET</t>
  </si>
  <si>
    <t>FATS, OILS AND WAXES</t>
  </si>
  <si>
    <t>COTTON</t>
  </si>
  <si>
    <t>PREPARED MEAT OR FISH</t>
  </si>
  <si>
    <t>TOYS, GAMES AND SPORTS EQUIPMENT</t>
  </si>
  <si>
    <t>($M)</t>
  </si>
  <si>
    <t>% of Total</t>
  </si>
  <si>
    <t>SUGARS AND SUGAR CONFECTIONERY</t>
  </si>
  <si>
    <t>MISCELLANEOUS CHEMICAL PRODUCTS</t>
  </si>
  <si>
    <t>COCOA AND COCOA PREPARATIONS</t>
  </si>
  <si>
    <t>MUSICAL INSTRUMENTS</t>
  </si>
  <si>
    <t>OPTICALS, PHOTOGRAPHIC AND MEASURING EQUIPMENT, MEDICAL INS-</t>
  </si>
  <si>
    <t>PRESERVED VEGETABLES, FRUITS AND NUTS</t>
  </si>
  <si>
    <t>MISCELLANEOUS FOODS</t>
  </si>
  <si>
    <t>BEVERAGES, SPIRITS AND VINEGAR</t>
  </si>
  <si>
    <t>ARTICLES OF IRON OR STEEL</t>
  </si>
  <si>
    <t>FOOD WASTE AND ANIMAL FODDER</t>
  </si>
  <si>
    <t>PEARLS, PRECIOUS STONES AND METALS, AND IMITATION JEWELLERY</t>
  </si>
  <si>
    <t>TOBACCO AND SUBSTITUTES</t>
  </si>
  <si>
    <t>LEATHER ARTICLES AND TRAVEL GOODS</t>
  </si>
  <si>
    <t>SALT, SULPHUR, EARTHS AND STONE, PLASTER, LIME   AND CEMENT</t>
  </si>
  <si>
    <t>MINERAL FUELS AND OILS</t>
  </si>
  <si>
    <t>ORES, SLAG AND ASH</t>
  </si>
  <si>
    <t>WOOD</t>
  </si>
  <si>
    <t>MISCELLANEOUS MANUFACTURED ARTICLES</t>
  </si>
  <si>
    <t>CHEMICALS AND ALLIED PRODUCTS</t>
  </si>
  <si>
    <t>PHARMACEUTICAL PRODUCTS</t>
  </si>
  <si>
    <t>ORGANIC CHEMICAL</t>
  </si>
  <si>
    <t>SOAP, WASHING PREPARATIONS, LUBRICATING PREPARATIONS, WAXES</t>
  </si>
  <si>
    <t>FERTILIZERS</t>
  </si>
  <si>
    <t>GLASS AND GLASSWARE</t>
  </si>
  <si>
    <t>TANS, DYES, PIGMENTS, PAINTS, VARNISHES, INKS</t>
  </si>
  <si>
    <t>ALUMINIUM</t>
  </si>
  <si>
    <t>CERAMIC PRODUCTS</t>
  </si>
  <si>
    <t>ALBUMINOIDAL SUBSTANCES, MODIFIED STARCHES, GLUES, ENZYMES</t>
  </si>
  <si>
    <t>IRON AND STEEL</t>
  </si>
  <si>
    <t>EXPLOSIVES</t>
  </si>
  <si>
    <t>PHOTOGRAPHIC OR CINEMATOGRAPHIC GOODS</t>
  </si>
  <si>
    <t>INDUSTRIAL TEXTILE FIBRES</t>
  </si>
  <si>
    <t>OTHER TEXTILE ARTICLES AND USED CLOTHING</t>
  </si>
  <si>
    <t>RAW HIDES, SKINS AND LEATHERS</t>
  </si>
  <si>
    <t>COPPER</t>
  </si>
  <si>
    <t>FURSKINS AND ARTIFICIAL FUR</t>
  </si>
  <si>
    <t>CORK</t>
  </si>
  <si>
    <t>KNITTED OR CROCHETED FABRICS</t>
  </si>
  <si>
    <t>PLAITING MATERIALS AND ARTICLES</t>
  </si>
  <si>
    <t>AIRCRAFT AND SPACECRAFT</t>
  </si>
  <si>
    <t>WOOD PULP AND WASTE</t>
  </si>
  <si>
    <t>TOOLS AND CUTLERY</t>
  </si>
  <si>
    <t>FEATHERS, ARTIFICIAL FLOWERS, WIGS</t>
  </si>
  <si>
    <t>PRINTED MATERIALS</t>
  </si>
  <si>
    <t>MISCELLANEOUS ARTICLES OF BASE METALS</t>
  </si>
  <si>
    <t>SILK</t>
  </si>
  <si>
    <t>ARTICLES OF STONE, PLASTER, CEMENT, ASBESTOS AND MICA</t>
  </si>
  <si>
    <t>WOOL, ANIMAL HAIR AND WOVEN FABRIC</t>
  </si>
  <si>
    <t>OTHER VEGETABLE TEXTILE FIBRES  AND PAPER YARN</t>
  </si>
  <si>
    <t>HEADGEAR</t>
  </si>
  <si>
    <t>WADDING, FELT AND NON-WOVENS, SPECIAL YARNS AND ROPES</t>
  </si>
  <si>
    <t>CARPETS</t>
  </si>
  <si>
    <t>SPECIAL WOVEN FABRICS AND TRIMMINGS</t>
  </si>
  <si>
    <t>ZINC</t>
  </si>
  <si>
    <t>CLOCKS AND WATCHES</t>
  </si>
  <si>
    <t>UMBRELLAS AND WALKING-STICKS</t>
  </si>
  <si>
    <t>PARCEL AND RETURN GOODS N.C.A.K.</t>
  </si>
  <si>
    <t>OTHER BASE METALS AND CERMETS</t>
  </si>
  <si>
    <t>LEAD</t>
  </si>
  <si>
    <t>NICKEL</t>
  </si>
  <si>
    <t>TIN</t>
  </si>
  <si>
    <t>SHIPS AND BOATS</t>
  </si>
  <si>
    <t>TRAINS, PARTS AND SIGNALLING EQUIPMENT</t>
  </si>
  <si>
    <t>ARMS AND AMMUNITION</t>
  </si>
  <si>
    <t>WORKS OF ART AND ANTIQUES</t>
  </si>
  <si>
    <t>PEBT</t>
  </si>
  <si>
    <t>DRIVE-AXLES, COMPONENT OF IKD MOTOR VEHICLE</t>
  </si>
  <si>
    <t>Grand Total</t>
  </si>
  <si>
    <t>Pertanyaan 6</t>
  </si>
  <si>
    <t>1. Berapa total sales, profit, quantity dan juga profit margin (sales/profit)?</t>
  </si>
  <si>
    <t>Month</t>
  </si>
  <si>
    <t>(All)</t>
  </si>
  <si>
    <t>2. Tren sales setiap bulan</t>
  </si>
  <si>
    <t>3. Komposisi sales (penjualan) per segmen</t>
  </si>
  <si>
    <t>4. Top 10 produk berdasarkan sales (penjualan)</t>
  </si>
  <si>
    <t>5. Tampilkan tabel berupa produk kategori, product name, sales, profit, dan quantity</t>
  </si>
  <si>
    <t>6. Tampilkan Filter bulan dan slicer berupa tanggal dan region</t>
  </si>
  <si>
    <t>Pertanyaan 1</t>
  </si>
  <si>
    <t>Metrics</t>
  </si>
  <si>
    <t>Total Profit</t>
  </si>
  <si>
    <t>Total Quantity</t>
  </si>
  <si>
    <t>Profit_Margin</t>
  </si>
  <si>
    <t>Pertanyaan 2</t>
  </si>
  <si>
    <t>Row Labels</t>
  </si>
  <si>
    <t>Pertanyaan 3</t>
  </si>
  <si>
    <t>Pertanyaan 4</t>
  </si>
  <si>
    <t>High Speed Automatic Electric Letter Opener</t>
  </si>
  <si>
    <t>GBC DocuBind P400 Electric Binding System</t>
  </si>
  <si>
    <t>HP Designjet T520 Inkjet Large Format Printer - 24" Color</t>
  </si>
  <si>
    <t>Hewlett Packard LaserJet 3310 Copier</t>
  </si>
  <si>
    <t>GBC Ibimaster 500 Manual ProClick Binding System</t>
  </si>
  <si>
    <t>GBC DocuBind TL300 Electric Binding System</t>
  </si>
  <si>
    <t>HON 5400 Series Task Chairs for Big and Tall</t>
  </si>
  <si>
    <t>Cisco TelePresence System EX90 Videoconferencing Unit</t>
  </si>
  <si>
    <t>Fellowes PB500 Electric Punch Plastic Comb Binding Machine with Manual Bind</t>
  </si>
  <si>
    <t>Canon imageCLASS 2200 Advanced Copier</t>
  </si>
  <si>
    <t>Pertanyaan 5</t>
  </si>
  <si>
    <t>Sum of Profit</t>
  </si>
  <si>
    <t>Sum of Quantity</t>
  </si>
  <si>
    <t>Furniture</t>
  </si>
  <si>
    <t>GuestStacker Chair with Chrome Finish Legs</t>
  </si>
  <si>
    <t>Bush Advantage Collection Racetrack Conference Table</t>
  </si>
  <si>
    <t>Chromcraft Bull-Nose Wood Oval Conference Tables &amp; Bases</t>
  </si>
  <si>
    <t>Hon Deluxe Fabric Upholstered Stacking Chairs, Rounded Back</t>
  </si>
  <si>
    <t>DMI Eclipse Executive Suite Bookcases</t>
  </si>
  <si>
    <t>SAFCO Arco Folding Chair</t>
  </si>
  <si>
    <t>Global Troy Executive Leather Low-Back Tilter</t>
  </si>
  <si>
    <t>Bretford Rectangular Conference Table Tops</t>
  </si>
  <si>
    <t>Riverside Palais Royal Lawyers Bookcase, Royale Cherry Finish</t>
  </si>
  <si>
    <t>Office Supplies</t>
  </si>
  <si>
    <t>Tennsco Double-Tier Lockers</t>
  </si>
  <si>
    <t>Tennsco 6- and 18-Compartment Lockers</t>
  </si>
  <si>
    <t>Honeywell Enviracaire Portable HEPA Air Cleaner for 17' x 22' Room</t>
  </si>
  <si>
    <t>Ibico EPK-21 Electric Binding System</t>
  </si>
  <si>
    <t>Martin Yale Chadless Opener Electric Letter Opener</t>
  </si>
  <si>
    <t>Technology</t>
  </si>
  <si>
    <t>Cubify CubeX 3D Printer Double Head Print</t>
  </si>
  <si>
    <t>Canon PC1060 Personal Laser Copier</t>
  </si>
  <si>
    <t>Apple iPhone 5</t>
  </si>
  <si>
    <t>Samsung Galaxy Mega 6.3</t>
  </si>
  <si>
    <t>3D Systems Cube Printer, 2nd Generation, Magenta</t>
  </si>
  <si>
    <t>Lexmark MX611dhe Monochrome Laser Printer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</si>
</sst>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&quot;IDR&quot;#,##0"/>
    <numFmt numFmtId="166" formatCode="_-[$IDR-3809]* #,##0_-;\-[$IDR-3809]* #,##0_-;_-[$IDR-3809]* &quot;-&quot;??_-;_-@"/>
    <numFmt numFmtId="167" formatCode="m/d/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b/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6FC"/>
        <bgColor rgb="FFD9E6FC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B4E4E8"/>
        <bgColor rgb="FFB4E4E8"/>
      </patternFill>
    </fill>
    <fill>
      <patternFill patternType="solid">
        <fgColor rgb="FFF6B3AE"/>
        <bgColor rgb="FFF6B3AE"/>
      </patternFill>
    </fill>
    <fill>
      <patternFill patternType="solid">
        <fgColor rgb="FF8FD7DC"/>
        <bgColor rgb="FF8FD7DC"/>
      </patternFill>
    </fill>
    <fill>
      <patternFill patternType="solid">
        <fgColor rgb="FF8DB5F8"/>
        <bgColor rgb="FF8DB5F8"/>
      </patternFill>
    </fill>
    <fill>
      <patternFill patternType="solid">
        <fgColor rgb="FFD9E7FD"/>
        <bgColor rgb="FFD9E7FD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</fills>
  <borders count="30">
    <border/>
    <border>
      <left/>
      <top/>
      <bottom/>
    </border>
    <border>
      <right/>
      <top/>
      <bottom/>
    </border>
    <border>
      <left/>
      <right/>
      <top/>
      <bottom style="thin">
        <color rgb="FF8DB5F8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/>
      <right/>
      <top style="thin">
        <color rgb="FF8CB5F9"/>
      </top>
      <bottom/>
    </border>
    <border>
      <left style="thin">
        <color rgb="FF999999"/>
      </left>
    </border>
    <border>
      <left style="thin">
        <color rgb="FF999999"/>
      </left>
      <right style="thin">
        <color rgb="FF999999"/>
      </right>
    </border>
    <border>
      <top/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0" fillId="0" fontId="3" numFmtId="164" xfId="0" applyAlignment="1" applyFont="1" applyNumberFormat="1">
      <alignment horizontal="left"/>
    </xf>
    <xf borderId="0" fillId="0" fontId="3" numFmtId="0" xfId="0" applyFont="1"/>
    <xf borderId="0" fillId="0" fontId="3" numFmtId="164" xfId="0" applyFont="1" applyNumberFormat="1"/>
    <xf borderId="0" fillId="0" fontId="3" numFmtId="0" xfId="0" applyAlignment="1" applyFont="1">
      <alignment horizontal="center"/>
    </xf>
    <xf borderId="0" fillId="0" fontId="4" numFmtId="0" xfId="0" applyFont="1"/>
    <xf borderId="3" fillId="3" fontId="5" numFmtId="0" xfId="0" applyBorder="1" applyFill="1" applyFont="1"/>
    <xf borderId="4" fillId="4" fontId="3" numFmtId="164" xfId="0" applyAlignment="1" applyBorder="1" applyFill="1" applyFont="1" applyNumberFormat="1">
      <alignment horizontal="left"/>
    </xf>
    <xf borderId="4" fillId="4" fontId="3" numFmtId="0" xfId="0" applyBorder="1" applyFont="1"/>
    <xf borderId="0" fillId="0" fontId="6" numFmtId="0" xfId="0" applyFont="1"/>
    <xf borderId="0" fillId="0" fontId="6" numFmtId="0" xfId="0" applyFont="1"/>
    <xf borderId="4" fillId="4" fontId="6" numFmtId="164" xfId="0" applyBorder="1" applyFont="1" applyNumberFormat="1"/>
    <xf borderId="4" fillId="4" fontId="6" numFmtId="0" xfId="0" applyBorder="1" applyFont="1"/>
    <xf borderId="0" fillId="0" fontId="6" numFmtId="3" xfId="0" applyFont="1" applyNumberFormat="1"/>
    <xf borderId="0" fillId="0" fontId="3" numFmtId="3" xfId="0" applyFont="1" applyNumberFormat="1"/>
    <xf borderId="5" fillId="5" fontId="5" numFmtId="0" xfId="0" applyBorder="1" applyFill="1" applyFont="1"/>
    <xf borderId="5" fillId="0" fontId="3" numFmtId="0" xfId="0" applyBorder="1" applyFont="1"/>
    <xf borderId="5" fillId="0" fontId="3" numFmtId="3" xfId="0" applyBorder="1" applyFont="1" applyNumberFormat="1"/>
    <xf borderId="3" fillId="3" fontId="5" numFmtId="164" xfId="0" applyBorder="1" applyFont="1" applyNumberFormat="1"/>
    <xf borderId="0" fillId="0" fontId="6" numFmtId="164" xfId="0" applyAlignment="1" applyFont="1" applyNumberFormat="1">
      <alignment horizontal="left"/>
    </xf>
    <xf borderId="0" fillId="0" fontId="6" numFmtId="0" xfId="0" applyAlignment="1" applyFont="1">
      <alignment horizontal="left"/>
    </xf>
    <xf borderId="0" fillId="0" fontId="7" numFmtId="0" xfId="0" applyFont="1"/>
    <xf borderId="4" fillId="4" fontId="3" numFmtId="0" xfId="0" applyAlignment="1" applyBorder="1" applyFont="1">
      <alignment horizontal="left"/>
    </xf>
    <xf borderId="4" fillId="4" fontId="5" numFmtId="164" xfId="0" applyBorder="1" applyFont="1" applyNumberFormat="1"/>
    <xf borderId="4" fillId="4" fontId="5" numFmtId="0" xfId="0" applyBorder="1" applyFont="1"/>
    <xf borderId="4" fillId="6" fontId="3" numFmtId="164" xfId="0" applyAlignment="1" applyBorder="1" applyFill="1" applyFont="1" applyNumberFormat="1">
      <alignment horizontal="left"/>
    </xf>
    <xf borderId="4" fillId="6" fontId="3" numFmtId="0" xfId="0" applyBorder="1" applyFont="1"/>
    <xf borderId="4" fillId="6" fontId="5" numFmtId="164" xfId="0" applyBorder="1" applyFont="1" applyNumberFormat="1"/>
    <xf borderId="4" fillId="6" fontId="5" numFmtId="0" xfId="0" applyBorder="1" applyFont="1"/>
    <xf borderId="1" fillId="6" fontId="3" numFmtId="0" xfId="0" applyAlignment="1" applyBorder="1" applyFont="1">
      <alignment horizontal="left"/>
    </xf>
    <xf borderId="5" fillId="7" fontId="1" numFmtId="0" xfId="0" applyBorder="1" applyFill="1" applyFont="1"/>
    <xf borderId="5" fillId="8" fontId="3" numFmtId="0" xfId="0" applyBorder="1" applyFill="1" applyFont="1"/>
    <xf borderId="5" fillId="7" fontId="3" numFmtId="0" xfId="0" applyBorder="1" applyFont="1"/>
    <xf borderId="0" fillId="0" fontId="3" numFmtId="0" xfId="0" applyFont="1"/>
    <xf borderId="5" fillId="9" fontId="1" numFmtId="0" xfId="0" applyBorder="1" applyFill="1" applyFont="1"/>
    <xf borderId="5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0" fillId="0" fontId="8" numFmtId="0" xfId="0" applyAlignment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0" fillId="0" fontId="3" numFmtId="165" xfId="0" applyFont="1" applyNumberFormat="1"/>
    <xf borderId="4" fillId="10" fontId="1" numFmtId="0" xfId="0" applyBorder="1" applyFill="1" applyFont="1"/>
    <xf borderId="4" fillId="10" fontId="1" numFmtId="3" xfId="0" applyBorder="1" applyFont="1" applyNumberFormat="1"/>
    <xf borderId="0" fillId="0" fontId="3" numFmtId="0" xfId="0" applyAlignment="1" applyFont="1">
      <alignment horizontal="center" vertical="center"/>
    </xf>
    <xf borderId="0" fillId="0" fontId="3" numFmtId="4" xfId="0" applyFont="1" applyNumberFormat="1"/>
    <xf borderId="0" fillId="0" fontId="3" numFmtId="10" xfId="0" applyFont="1" applyNumberFormat="1"/>
    <xf borderId="8" fillId="11" fontId="1" numFmtId="165" xfId="0" applyBorder="1" applyFill="1" applyFont="1" applyNumberFormat="1"/>
    <xf borderId="9" fillId="0" fontId="3" numFmtId="0" xfId="0" applyBorder="1" applyFont="1"/>
    <xf borderId="10" fillId="0" fontId="3" numFmtId="0" xfId="0" applyBorder="1" applyFont="1"/>
    <xf borderId="4" fillId="10" fontId="1" numFmtId="0" xfId="0" applyAlignment="1" applyBorder="1" applyFont="1">
      <alignment horizontal="center"/>
    </xf>
    <xf borderId="0" fillId="0" fontId="3" numFmtId="2" xfId="0" applyFont="1" applyNumberFormat="1"/>
    <xf borderId="0" fillId="0" fontId="3" numFmtId="3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9" xfId="0" applyFont="1" applyNumberFormat="1"/>
    <xf borderId="1" fillId="10" fontId="1" numFmtId="0" xfId="0" applyAlignment="1" applyBorder="1" applyFont="1">
      <alignment horizontal="center"/>
    </xf>
    <xf borderId="11" fillId="0" fontId="2" numFmtId="0" xfId="0" applyBorder="1" applyFont="1"/>
    <xf borderId="12" fillId="12" fontId="3" numFmtId="0" xfId="0" applyAlignment="1" applyBorder="1" applyFill="1" applyFont="1">
      <alignment horizontal="center" vertical="center"/>
    </xf>
    <xf borderId="13" fillId="12" fontId="3" numFmtId="0" xfId="0" applyAlignment="1" applyBorder="1" applyFont="1">
      <alignment horizontal="center"/>
    </xf>
    <xf borderId="14" fillId="0" fontId="2" numFmtId="0" xfId="0" applyBorder="1" applyFont="1"/>
    <xf borderId="15" fillId="12" fontId="3" numFmtId="0" xfId="0" applyAlignment="1" applyBorder="1" applyFont="1">
      <alignment horizontal="center"/>
    </xf>
    <xf borderId="16" fillId="0" fontId="2" numFmtId="0" xfId="0" applyBorder="1" applyFont="1"/>
    <xf borderId="17" fillId="12" fontId="3" numFmtId="0" xfId="0" applyAlignment="1" applyBorder="1" applyFont="1">
      <alignment horizontal="center"/>
    </xf>
    <xf borderId="18" fillId="12" fontId="3" numFmtId="0" xfId="0" applyAlignment="1" applyBorder="1" applyFont="1">
      <alignment horizontal="center"/>
    </xf>
    <xf borderId="19" fillId="12" fontId="3" numFmtId="0" xfId="0" applyAlignment="1" applyBorder="1" applyFont="1">
      <alignment horizontal="center"/>
    </xf>
    <xf borderId="20" fillId="0" fontId="3" numFmtId="0" xfId="0" applyBorder="1" applyFont="1"/>
    <xf borderId="20" fillId="0" fontId="3" numFmtId="3" xfId="0" applyAlignment="1" applyBorder="1" applyFont="1" applyNumberFormat="1">
      <alignment horizontal="center"/>
    </xf>
    <xf borderId="21" fillId="0" fontId="3" numFmtId="10" xfId="0" applyAlignment="1" applyBorder="1" applyFont="1" applyNumberFormat="1">
      <alignment horizontal="center"/>
    </xf>
    <xf borderId="22" fillId="0" fontId="3" numFmtId="3" xfId="0" applyAlignment="1" applyBorder="1" applyFont="1" applyNumberFormat="1">
      <alignment horizontal="center"/>
    </xf>
    <xf borderId="23" fillId="0" fontId="3" numFmtId="0" xfId="0" applyBorder="1" applyFont="1"/>
    <xf borderId="23" fillId="0" fontId="3" numFmtId="3" xfId="0" applyAlignment="1" applyBorder="1" applyFont="1" applyNumberFormat="1">
      <alignment horizontal="center"/>
    </xf>
    <xf borderId="24" fillId="0" fontId="3" numFmtId="10" xfId="0" applyAlignment="1" applyBorder="1" applyFont="1" applyNumberFormat="1">
      <alignment horizontal="center"/>
    </xf>
    <xf borderId="25" fillId="0" fontId="3" numFmtId="0" xfId="0" applyBorder="1" applyFont="1"/>
    <xf borderId="25" fillId="0" fontId="3" numFmtId="3" xfId="0" applyAlignment="1" applyBorder="1" applyFont="1" applyNumberFormat="1">
      <alignment horizontal="center"/>
    </xf>
    <xf borderId="26" fillId="0" fontId="3" numFmtId="10" xfId="0" applyAlignment="1" applyBorder="1" applyFont="1" applyNumberFormat="1">
      <alignment horizontal="center"/>
    </xf>
    <xf borderId="27" fillId="0" fontId="3" numFmtId="3" xfId="0" applyAlignment="1" applyBorder="1" applyFont="1" applyNumberFormat="1">
      <alignment horizontal="center"/>
    </xf>
    <xf borderId="28" fillId="0" fontId="3" numFmtId="0" xfId="0" applyBorder="1" applyFont="1"/>
    <xf borderId="29" fillId="0" fontId="3" numFmtId="0" xfId="0" applyBorder="1" applyFont="1"/>
    <xf borderId="4" fillId="13" fontId="3" numFmtId="0" xfId="0" applyBorder="1" applyFill="1" applyFont="1"/>
    <xf borderId="0" fillId="0" fontId="3" numFmtId="20" xfId="0" applyFont="1" applyNumberFormat="1"/>
    <xf borderId="0" fillId="0" fontId="3" numFmtId="0" xfId="0" applyAlignment="1" applyFont="1">
      <alignment horizontal="left"/>
    </xf>
    <xf borderId="0" fillId="0" fontId="3" numFmtId="166" xfId="0" applyFont="1" applyNumberFormat="1"/>
    <xf borderId="0" fillId="0" fontId="3" numFmtId="167" xfId="0" applyAlignment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2">
    <tableStyle count="3" pivot="0" name="Chart_FormControl-style">
      <tableStyleElement dxfId="1" type="headerRow"/>
      <tableStyleElement dxfId="2" type="firstRowStripe"/>
      <tableStyleElement dxfId="3" type="secondRowStripe"/>
    </tableStyle>
    <tableStyle count="3" pivot="0" name="Chart_DataValida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Sub-Category Segment: Home Office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Chart_FormControl!$X$6</c:f>
            </c:strRef>
          </c:tx>
          <c:cat>
            <c:strRef>
              <c:f>Chart_FormControl!$W$7:$W$23</c:f>
            </c:strRef>
          </c:cat>
          <c:val>
            <c:numRef>
              <c:f>Chart_FormControl!$X$7:$X$23</c:f>
              <c:numCache/>
            </c:numRef>
          </c:val>
        </c:ser>
        <c:axId val="477692547"/>
        <c:axId val="903151722"/>
      </c:barChart>
      <c:catAx>
        <c:axId val="47769254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Sub-Category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03151722"/>
      </c:catAx>
      <c:valAx>
        <c:axId val="903151722"/>
        <c:scaling>
          <c:orientation val="minMax"/>
        </c:scaling>
        <c:delete val="0"/>
        <c:axPos val="b"/>
        <c:tickLblPos val="nextTo"/>
        <c:spPr>
          <a:ln>
            <a:noFill/>
          </a:ln>
        </c:spPr>
        <c:crossAx val="477692547"/>
        <c:crosses val="max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Sub Category in Central Region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Chart_DataValidation!$K$5</c:f>
            </c:strRef>
          </c:tx>
          <c:cat>
            <c:strRef>
              <c:f>Chart_DataValidation!$J$6:$J$22</c:f>
            </c:strRef>
          </c:cat>
          <c:val>
            <c:numRef>
              <c:f>Chart_DataValidation!$K$6:$K$22</c:f>
              <c:numCache/>
            </c:numRef>
          </c:val>
        </c:ser>
        <c:axId val="644156315"/>
        <c:axId val="727720950"/>
      </c:barChart>
      <c:catAx>
        <c:axId val="64415631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Sub-Category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27720950"/>
      </c:catAx>
      <c:valAx>
        <c:axId val="727720950"/>
        <c:scaling>
          <c:orientation val="minMax"/>
        </c:scaling>
        <c:delete val="0"/>
        <c:axPos val="b"/>
        <c:tickLblPos val="nextTo"/>
        <c:spPr>
          <a:ln>
            <a:noFill/>
          </a:ln>
        </c:spPr>
        <c:crossAx val="644156315"/>
        <c:crosses val="max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Nilai Ekspor pada Jenis Barang</a:t>
            </a:r>
          </a:p>
        </c:rich>
      </c:tx>
      <c:layout>
        <c:manualLayout>
          <c:xMode val="edge"/>
          <c:yMode val="edge"/>
          <c:x val="0.0331733641053489"/>
          <c:y val="0.0219435736677116"/>
        </c:manualLayout>
      </c:layout>
      <c:overlay val="0"/>
    </c:title>
    <c:plotArea>
      <c:layout>
        <c:manualLayout>
          <c:xMode val="edge"/>
          <c:yMode val="edge"/>
          <c:x val="0.4743758484930763"/>
          <c:y val="0.19480292398980215"/>
          <c:w val="0.4776500135758892"/>
          <c:h val="0.6756514676353135"/>
        </c:manualLayout>
      </c:layout>
      <c:barChart>
        <c:barDir val="bar"/>
        <c:ser>
          <c:idx val="0"/>
          <c:order val="0"/>
          <c:tx>
            <c:v>Nilai Ekspor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'Data Visualization Best Practic'!$R$2:$R$11</c:f>
            </c:strRef>
          </c:cat>
          <c:val>
            <c:numRef>
              <c:f>'Data Visualization Best Practic'!$S$2:$S$11</c:f>
              <c:numCache/>
            </c:numRef>
          </c:val>
        </c:ser>
        <c:axId val="1232620176"/>
        <c:axId val="1401057248"/>
      </c:barChart>
      <c:catAx>
        <c:axId val="123262017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Jenis Barang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01057248"/>
      </c:catAx>
      <c:valAx>
        <c:axId val="14010572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Nilai Ekspor (Miliar Dollar)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32620176"/>
        <c:crosses val="max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Tren Nilai Ekspor pada Paper</a:t>
            </a:r>
          </a:p>
        </c:rich>
      </c:tx>
      <c:layout>
        <c:manualLayout>
          <c:xMode val="edge"/>
          <c:yMode val="edge"/>
          <c:x val="0.033519066486115995"/>
          <c:y val="0.022922636103151862"/>
        </c:manualLayout>
      </c:layout>
      <c:overlay val="0"/>
    </c:title>
    <c:plotArea>
      <c:layout>
        <c:manualLayout>
          <c:xMode val="edge"/>
          <c:yMode val="edge"/>
          <c:x val="0.078047043482622"/>
          <c:y val="0.19312320916905446"/>
          <c:w val="0.8985983917615393"/>
          <c:h val="0.6810042190284954"/>
        </c:manualLayout>
      </c:layout>
      <c:barChart>
        <c:barDir val="col"/>
        <c:ser>
          <c:idx val="0"/>
          <c:order val="0"/>
          <c:tx>
            <c:v>Nilai Ekspor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'Data Visualization Best Practic'!$Y$4:$Y$10</c:f>
            </c:strRef>
          </c:cat>
          <c:val>
            <c:numRef>
              <c:f>'Data Visualization Best Practic'!$Z$4:$Z$10</c:f>
              <c:numCache/>
            </c:numRef>
          </c:val>
        </c:ser>
        <c:axId val="1823175363"/>
        <c:axId val="864755183"/>
      </c:barChart>
      <c:catAx>
        <c:axId val="1823175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64755183"/>
      </c:catAx>
      <c:valAx>
        <c:axId val="8647551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23175363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Penjualan di bulan Februari MTD vs Januari LMTD</a:t>
            </a:r>
          </a:p>
        </c:rich>
      </c:tx>
      <c:layout>
        <c:manualLayout>
          <c:xMode val="edge"/>
          <c:yMode val="edge"/>
          <c:x val="0.018631651429378778"/>
          <c:y val="0.026928737707468564"/>
        </c:manualLayout>
      </c:layout>
      <c:overlay val="0"/>
    </c:title>
    <c:plotArea>
      <c:layout>
        <c:manualLayout>
          <c:xMode val="edge"/>
          <c:yMode val="edge"/>
          <c:x val="0.07674840452498354"/>
          <c:y val="0.22687461518542268"/>
          <c:w val="0.9017508131666666"/>
          <c:h val="0.6252545441582263"/>
        </c:manualLayout>
      </c:layout>
      <c:lineChart>
        <c:ser>
          <c:idx val="0"/>
          <c:order val="0"/>
          <c:tx>
            <c:v>January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'Data Visualization Best Practic'!$AO$5:$AO$35</c:f>
              <c:numCache/>
            </c:numRef>
          </c:val>
          <c:smooth val="0"/>
        </c:ser>
        <c:ser>
          <c:idx val="1"/>
          <c:order val="1"/>
          <c:tx>
            <c:v>February</c:v>
          </c:tx>
          <c:spPr>
            <a:ln cmpd="sng" w="28575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'Data Visualization Best Practic'!$AP$5:$AP$35</c:f>
              <c:numCache/>
            </c:numRef>
          </c:val>
          <c:smooth val="0"/>
        </c:ser>
        <c:axId val="95376706"/>
        <c:axId val="1992192384"/>
      </c:lineChart>
      <c:catAx>
        <c:axId val="95376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92192384"/>
      </c:catAx>
      <c:valAx>
        <c:axId val="1992192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537670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Trend Sales Over Month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Total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'Case Study'!$A$20:$A$37</c:f>
            </c:strRef>
          </c:cat>
          <c:val>
            <c:numRef>
              <c:f>'Case Study'!$B$20:$B$37</c:f>
              <c:numCache/>
            </c:numRef>
          </c:val>
          <c:smooth val="0"/>
        </c:ser>
        <c:axId val="1895656454"/>
        <c:axId val="363903943"/>
      </c:lineChart>
      <c:catAx>
        <c:axId val="1895656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63903943"/>
      </c:catAx>
      <c:valAx>
        <c:axId val="3639039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95656454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Sales in each Segment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'Case Study'!$B$39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'Case Study'!$A$40:$A$42</c:f>
            </c:strRef>
          </c:cat>
          <c:val>
            <c:numRef>
              <c:f>'Case Study'!$B$40:$B$42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Top 10 Product based on Sales</a:t>
            </a:r>
          </a:p>
        </c:rich>
      </c:tx>
      <c:overlay val="0"/>
    </c:title>
    <c:plotArea>
      <c:layout>
        <c:manualLayout>
          <c:xMode val="edge"/>
          <c:yMode val="edge"/>
          <c:x val="0.5230710848643919"/>
          <c:y val="0.16712962962962963"/>
          <c:w val="0.3945418323257238"/>
          <c:h val="0.7311111111111112"/>
        </c:manualLayout>
      </c:layout>
      <c:barChart>
        <c:barDir val="bar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'Case Study'!$A$60:$A$69</c:f>
            </c:strRef>
          </c:cat>
          <c:val>
            <c:numRef>
              <c:f>'Case Study'!$B$60:$B$69</c:f>
              <c:numCache/>
            </c:numRef>
          </c:val>
        </c:ser>
        <c:axId val="713051596"/>
        <c:axId val="1030878206"/>
      </c:barChart>
      <c:catAx>
        <c:axId val="71305159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0878206"/>
      </c:catAx>
      <c:valAx>
        <c:axId val="10308782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13051596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28575</xdr:colOff>
      <xdr:row>5</xdr:row>
      <xdr:rowOff>0</xdr:rowOff>
    </xdr:from>
    <xdr:ext cx="6743700" cy="3381375"/>
    <xdr:graphicFrame>
      <xdr:nvGraphicFramePr>
        <xdr:cNvPr id="25929927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533400</xdr:colOff>
      <xdr:row>3</xdr:row>
      <xdr:rowOff>133350</xdr:rowOff>
    </xdr:from>
    <xdr:ext cx="5686425" cy="2771775"/>
    <xdr:graphicFrame>
      <xdr:nvGraphicFramePr>
        <xdr:cNvPr id="68030716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800100</xdr:colOff>
      <xdr:row>12</xdr:row>
      <xdr:rowOff>123825</xdr:rowOff>
    </xdr:from>
    <xdr:ext cx="6362700" cy="4657725"/>
    <xdr:graphicFrame>
      <xdr:nvGraphicFramePr>
        <xdr:cNvPr id="70975450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23</xdr:col>
      <xdr:colOff>114300</xdr:colOff>
      <xdr:row>12</xdr:row>
      <xdr:rowOff>114300</xdr:rowOff>
    </xdr:from>
    <xdr:ext cx="6219825" cy="4657725"/>
    <xdr:graphicFrame>
      <xdr:nvGraphicFramePr>
        <xdr:cNvPr id="96280558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43</xdr:col>
      <xdr:colOff>647700</xdr:colOff>
      <xdr:row>17</xdr:row>
      <xdr:rowOff>28575</xdr:rowOff>
    </xdr:from>
    <xdr:ext cx="8448675" cy="3752850"/>
    <xdr:graphicFrame>
      <xdr:nvGraphicFramePr>
        <xdr:cNvPr id="17232670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104775</xdr:colOff>
      <xdr:row>15</xdr:row>
      <xdr:rowOff>0</xdr:rowOff>
    </xdr:from>
    <xdr:ext cx="5257800" cy="428625"/>
    <xdr:sp>
      <xdr:nvSpPr>
        <xdr:cNvPr id="3" name="Shape 3"/>
        <xdr:cNvSpPr txBox="1"/>
      </xdr:nvSpPr>
      <xdr:spPr>
        <a:xfrm>
          <a:off x="2721863" y="3570450"/>
          <a:ext cx="52482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7F7F7F"/>
            </a:buClr>
            <a:buSzPts val="1100"/>
            <a:buFont typeface="Arial"/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10 Jenis Barang memiliki porsi </a:t>
          </a:r>
          <a:r>
            <a:rPr b="1" lang="en-US" sz="1100">
              <a:solidFill>
                <a:srgbClr val="3C84FD"/>
              </a:solidFill>
              <a:latin typeface="Arial"/>
              <a:ea typeface="Arial"/>
              <a:cs typeface="Arial"/>
              <a:sym typeface="Arial"/>
            </a:rPr>
            <a:t>70% (150 dari 214 miliar Dollar)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dari keseluruhan jenis barang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23</xdr:col>
      <xdr:colOff>247650</xdr:colOff>
      <xdr:row>14</xdr:row>
      <xdr:rowOff>133350</xdr:rowOff>
    </xdr:from>
    <xdr:ext cx="4667250" cy="266700"/>
    <xdr:sp>
      <xdr:nvSpPr>
        <xdr:cNvPr id="4" name="Shape 4"/>
        <xdr:cNvSpPr txBox="1"/>
      </xdr:nvSpPr>
      <xdr:spPr>
        <a:xfrm>
          <a:off x="3017138" y="3651413"/>
          <a:ext cx="46577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7F7F7F"/>
            </a:buClr>
            <a:buSzPts val="1100"/>
            <a:buFont typeface="Arial"/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</a:t>
          </a:r>
          <a:r>
            <a:rPr i="1"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Paper</a:t>
          </a:r>
          <a:r>
            <a:rPr i="0"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i="0"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menurun</a:t>
          </a:r>
          <a:r>
            <a:rPr i="0"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pada tahun 2020 saat terjadi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26</xdr:col>
      <xdr:colOff>781050</xdr:colOff>
      <xdr:row>16</xdr:row>
      <xdr:rowOff>95250</xdr:rowOff>
    </xdr:from>
    <xdr:ext cx="2667000" cy="590550"/>
    <xdr:sp>
      <xdr:nvSpPr>
        <xdr:cNvPr id="5" name="Shape 5"/>
        <xdr:cNvSpPr txBox="1"/>
      </xdr:nvSpPr>
      <xdr:spPr>
        <a:xfrm>
          <a:off x="4017263" y="3489488"/>
          <a:ext cx="2657475" cy="5810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7F7F7F"/>
            </a:buClr>
            <a:buSzPts val="1100"/>
            <a:buFont typeface="Arial"/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Pada tahun 2021 hingga 2022, nilai ekspor </a:t>
          </a:r>
          <a:r>
            <a:rPr lang="en-US" sz="11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mulai membaik dan lebih tinggi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dari sebelum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46</xdr:col>
      <xdr:colOff>95250</xdr:colOff>
      <xdr:row>23</xdr:row>
      <xdr:rowOff>57150</xdr:rowOff>
    </xdr:from>
    <xdr:ext cx="1933575" cy="533400"/>
    <xdr:sp>
      <xdr:nvSpPr>
        <xdr:cNvPr id="6" name="Shape 6"/>
        <xdr:cNvSpPr/>
      </xdr:nvSpPr>
      <xdr:spPr>
        <a:xfrm>
          <a:off x="4383975" y="3518063"/>
          <a:ext cx="1924050" cy="523875"/>
        </a:xfrm>
        <a:prstGeom prst="wedgeRoundRectCallout">
          <a:avLst>
            <a:gd fmla="val 27511" name="adj1"/>
            <a:gd fmla="val 100626" name="adj2"/>
            <a:gd fmla="val 16667" name="adj3"/>
          </a:avLst>
        </a:prstGeom>
        <a:solidFill>
          <a:srgbClr val="00B050">
            <a:alpha val="57254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Iklan kreatif terbaru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17</xdr:row>
      <xdr:rowOff>152400</xdr:rowOff>
    </xdr:from>
    <xdr:ext cx="7610475" cy="2695575"/>
    <xdr:graphicFrame>
      <xdr:nvGraphicFramePr>
        <xdr:cNvPr id="58581497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19050</xdr:colOff>
      <xdr:row>37</xdr:row>
      <xdr:rowOff>95250</xdr:rowOff>
    </xdr:from>
    <xdr:ext cx="4267200" cy="2695575"/>
    <xdr:graphicFrame>
      <xdr:nvGraphicFramePr>
        <xdr:cNvPr id="127692728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1066800</xdr:colOff>
      <xdr:row>56</xdr:row>
      <xdr:rowOff>142875</xdr:rowOff>
    </xdr:from>
    <xdr:ext cx="6657975" cy="3371850"/>
    <xdr:graphicFrame>
      <xdr:nvGraphicFramePr>
        <xdr:cNvPr id="1346272451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684" sheet="Data Visualization Best Practic"/>
  </cacheSource>
  <cacheFields>
    <cacheField name="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</sharedItems>
    </cacheField>
    <cacheField name="kode_provinsi" numFmtId="0">
      <sharedItems containsSemiMixedTypes="0" containsString="0" containsNumber="1" containsInteger="1">
        <n v="32.0"/>
      </sharedItems>
    </cacheField>
    <cacheField name="nama_provinsi" numFmtId="0">
      <sharedItems>
        <s v="JAWA BARAT"/>
      </sharedItems>
    </cacheField>
    <cacheField name="kode_hs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</sharedItems>
    </cacheField>
    <cacheField name="jenis_barang" numFmtId="0">
      <sharedItems>
        <s v="LIVE ANIMALS"/>
        <s v="MEAT"/>
        <s v="FISH"/>
        <s v="DAIRY PRODUCTS"/>
        <s v="NON-EDIBLE ANIMAL PARTS"/>
        <s v="VEGETABLE PRODUCTS"/>
        <s v="EDIBLE VEGETABLES"/>
        <s v="FRUIT AND NUTS"/>
        <s v="COFFEE, TEA AND SPICES"/>
        <s v="CEREALS"/>
        <s v="FLOUR"/>
        <s v="SEEDS AND GRAINS"/>
        <s v="VEGETABLE SAPS AND EXTRACTS"/>
        <s v="VEGETABLE PLAITING MATERIAL (bamboo, rattan etc)"/>
        <s v="FATS, OILS AND WAXES"/>
        <s v="PREPARED MEAT OR FISH"/>
        <s v="SUGARS AND SUGAR CONFECTIONERY"/>
        <s v="COCOA AND COCOA PREPARATIONS"/>
        <s v="FOOD PREPARED FROM CEREALS, STARCH OR MILK"/>
        <s v="PRESERVED VEGETABLES, FRUITS AND NUTS"/>
        <s v="MISCELLANEOUS FOODS"/>
        <s v="BEVERAGES, SPIRITS AND VINEGAR"/>
        <s v="FOOD WASTE AND ANIMAL FODDER"/>
        <s v="TOBACCO AND SUBSTITUTES"/>
        <s v="SALT, SULPHUR, EARTHS AND STONE, PLASTER, LIME   AND CEMENT"/>
        <s v="ORES, SLAG AND ASH"/>
        <s v="MINERAL FUELS AND OILS"/>
        <s v="CHEMICALS AND ALLIED PRODUCTS"/>
        <s v="ORGANIC CHEMICAL"/>
        <s v="PHARMACEUTICAL PRODUCTS"/>
        <s v="FERTILIZERS"/>
        <s v="TANS, DYES, PIGMENTS, PAINTS, VARNISHES, INKS"/>
        <s v="ESSENTIAL OILS AND RESINOIDS, PERFUMERY, COSMETICS OR TOILET"/>
        <s v="SOAP, WASHING PREPARATIONS, LUBRICATING PREPARATIONS, WAXES"/>
        <s v="ALBUMINOIDAL SUBSTANCES, MODIFIED STARCHES, GLUES, ENZYMES"/>
        <s v="EXPLOSIVES"/>
        <s v="PHOTOGRAPHIC OR CINEMATOGRAPHIC GOODS"/>
        <s v="MISCELLANEOUS CHEMICAL PRODUCTS"/>
        <s v="PLASTIC &amp; PLASTIC ARTICLES"/>
        <s v="RUBBER AND RUBBER ARTICLES"/>
        <s v="RAW HIDES, SKINS AND LEATHERS"/>
        <s v="LEATHER ARTICLES AND TRAVEL GOODS"/>
        <s v="FURSKINS AND ARTIFICIAL FUR"/>
        <s v="WOOD"/>
        <s v="CORK"/>
        <s v="PLAITING MATERIALS AND ARTICLES"/>
        <s v="WOOD PULP AND WASTE"/>
        <s v="PAPER"/>
        <s v="PRINTED MATERIALS"/>
        <s v="SILK"/>
        <s v="WOOL, ANIMAL HAIR AND WOVEN FABRIC"/>
        <s v="COTTON"/>
        <s v="OTHER VEGETABLE TEXTILE FIBRES  AND PAPER YARN"/>
        <s v="MAN-MADE FILAMENTS"/>
        <s v="MAN-MADE STAPLE FIBRES"/>
        <s v="WADDING, FELT AND NON-WOVENS, SPECIAL YARNS AND ROPES"/>
        <s v="CARPETS"/>
        <s v="SPECIAL WOVEN FABRICS AND TRIMMINGS"/>
        <s v="INDUSTRIAL TEXTILE FIBRES"/>
        <s v="KNITTED OR CROCHETED FABRICS"/>
        <s v="KNITTED OR CROCHETED CLOTHES"/>
        <s v="CLOTHES (NOT KNITTED OR CROCHETED)"/>
        <s v="OTHER TEXTILE ARTICLES AND USED CLOTHING"/>
        <s v="FOOTWEAR"/>
        <s v="HEADGEAR"/>
        <s v="UMBRELLAS AND WALKING-STICKS"/>
        <s v="FEATHERS, ARTIFICIAL FLOWERS, WIGS"/>
        <s v="ARTICLES OF STONE, PLASTER, CEMENT, ASBESTOS AND MICA"/>
        <s v="CERAMIC PRODUCTS"/>
        <s v="GLASS AND GLASSWARE"/>
        <s v="PEARLS, PRECIOUS STONES AND METALS, AND IMITATION JEWELLERY"/>
        <s v="IRON AND STEEL"/>
        <s v="ARTICLES OF IRON OR STEEL"/>
        <s v="COPPER"/>
        <s v="NICKEL"/>
        <s v="ALUMINIUM"/>
        <s v="LEAD"/>
        <s v="ZINC"/>
        <s v="TIN"/>
        <s v="OTHER BASE METALS AND CERMETS"/>
        <s v="TOOLS AND CUTLERY"/>
        <s v="MISCELLANEOUS ARTICLES OF BASE METALS"/>
        <s v="MACHINERY"/>
        <s v="ELECTRICAL EQUIPMENTS"/>
        <s v="TRAINS, PARTS AND SIGNALLING EQUIPMENT"/>
        <s v="VEHICLES OTHER THAN TRAINS"/>
        <s v="AIRCRAFT AND SPACECRAFT"/>
        <s v="SHIPS AND BOATS"/>
        <s v="OPTICALS, PHOTOGRAPHIC AND MEASURING EQUIPMENT, MEDICAL INS-"/>
        <s v="CLOCKS AND WATCHES"/>
        <s v="MUSICAL INSTRUMENTS"/>
        <s v="ARMS AND AMMUNITION"/>
        <s v="FURNITURE, BEDDING, LAMPS, ILLUM. SIGNS"/>
        <s v="TOYS, GAMES AND SPORTS EQUIPMENT"/>
        <s v="MISCELLANEOUS MANUFACTURED ARTICLES"/>
        <s v="WORKS OF ART AND ANTIQUES"/>
        <s v="PEBT"/>
        <s v="PARCEL AND RETURN GOODS N.C.A.K."/>
        <s v="DRIVE-AXLES, COMPONENT OF IKD MOTOR VEHICLE"/>
      </sharedItems>
    </cacheField>
    <cacheField name="nilai_ekspor" numFmtId="0">
      <sharedItems containsSemiMixedTypes="0" containsString="0" containsNumber="1" containsInteger="1">
        <n v="404735.0"/>
        <n v="668872.0"/>
        <n v="5.8383487E7"/>
        <n v="1.2252367E7"/>
        <n v="864886.0"/>
        <n v="7605152.0"/>
        <n v="7445514.0"/>
        <n v="1.673766E7"/>
        <n v="1.03925801E8"/>
        <n v="261902.0"/>
        <n v="1828232.0"/>
        <n v="3779936.0"/>
        <n v="7963909.0"/>
        <n v="3423541.0"/>
        <n v="2.21437302E8"/>
        <n v="4.2812649E7"/>
        <n v="7.9046354E7"/>
        <n v="2.58046514E8"/>
        <n v="4.53569981E8"/>
        <n v="9993900.0"/>
        <n v="4.9362718E8"/>
        <n v="3.9936892E7"/>
        <n v="1.5013817E7"/>
        <n v="8.7163314E7"/>
        <n v="1.0088997E7"/>
        <n v="1442661.0"/>
        <n v="4.4667997E8"/>
        <n v="3.7452959E7"/>
        <n v="9.2322925E7"/>
        <n v="1.84497262E8"/>
        <n v="1.3336982E7"/>
        <n v="7.0568046E7"/>
        <n v="3.05043487E8"/>
        <n v="1.54173029E8"/>
        <n v="9182025.0"/>
        <n v="0.0"/>
        <n v="235900.0"/>
        <n v="1.81512989E8"/>
        <n v="8.00009362E8"/>
        <n v="1.378899943E9"/>
        <n v="5.2360682E7"/>
        <n v="1.97659805E8"/>
        <n v="1354966.0"/>
        <n v="2.26157309E8"/>
        <n v="3.4929653E7"/>
        <n v="362475.0"/>
        <n v="8.44991133E8"/>
        <n v="6307878.0"/>
        <n v="2451.0"/>
        <n v="1405114.0"/>
        <n v="3.24948176E8"/>
        <n v="205616.0"/>
        <n v="7.98482054E8"/>
        <n v="1.111827287E9"/>
        <n v="4.0878978E7"/>
        <n v="4.362202E7"/>
        <n v="5.2694233E7"/>
        <n v="9.8558298E7"/>
        <n v="6.4378141E7"/>
        <n v="1.891936576E9"/>
        <n v="1.507797066E9"/>
        <n v="8.4641128E7"/>
        <n v="1.447289695E9"/>
        <n v="1.938519E7"/>
        <n v="546049.0"/>
        <n v="5.7241326E7"/>
        <n v="5.3250431E7"/>
        <n v="1.48533212E8"/>
        <n v="1.29956608E8"/>
        <n v="4.3542289E7"/>
        <n v="8.9926857E7"/>
        <n v="2.23145958E8"/>
        <n v="5.3037456E7"/>
        <n v="3692493.0"/>
        <n v="5.6182961E7"/>
        <n v="9507167.0"/>
        <n v="5935510.0"/>
        <n v="3618988.0"/>
        <n v="7583755.0"/>
        <n v="4.8517749E7"/>
        <n v="7.2494639E7"/>
        <n v="2.545147789E9"/>
        <n v="4.024471113E9"/>
        <n v="1066907.0"/>
        <n v="2.258478787E9"/>
        <n v="1.02204636E8"/>
        <n v="1073224.0"/>
        <n v="2.41439888E8"/>
        <n v="1.0131398E7"/>
        <n v="2.88841988E8"/>
        <n v="19185.0"/>
        <n v="3.05907735E8"/>
        <n v="2.52192162E8"/>
        <n v="2.14481359E8"/>
        <n v="386129.0"/>
        <n v="48437.0"/>
        <n v="1.0239202E7"/>
        <n v="1235232.0"/>
        <n v="3015197.0"/>
        <n v="1.23240562E8"/>
        <n v="1.3351994E7"/>
        <n v="8751195.0"/>
        <n v="7192764.0"/>
        <n v="9729045.0"/>
        <n v="1.229795E7"/>
        <n v="1.06296412E8"/>
        <n v="89621.0"/>
        <n v="2713655.0"/>
        <n v="3380245.0"/>
        <n v="9124123.0"/>
        <n v="1331383.0"/>
        <n v="2.81096212E8"/>
        <n v="1.08738069E8"/>
        <n v="6.2506548E7"/>
        <n v="2.29703215E8"/>
        <n v="4.37261226E8"/>
        <n v="1.1312955E7"/>
        <n v="1.8172371E8"/>
        <n v="4.6924678E7"/>
        <n v="8046962.0"/>
        <n v="1.21441026E8"/>
        <n v="1.3071356E7"/>
        <n v="1985481.0"/>
        <n v="2.36042775E8"/>
        <n v="3.9662128E7"/>
        <n v="8.7454498E7"/>
        <n v="1.95909175E8"/>
        <n v="8921387.0"/>
        <n v="7.341818E7"/>
        <n v="3.28247776E8"/>
        <n v="1.8016262E8"/>
        <n v="1.0522827E7"/>
        <n v="12197.0"/>
        <n v="110230.0"/>
        <n v="2.10663796E8"/>
        <n v="8.26934021E8"/>
        <n v="1.34349245E9"/>
        <n v="4.7133029E7"/>
        <n v="2.30717319E8"/>
        <n v="781188.0"/>
        <n v="2.2440988E8"/>
        <n v="273.0"/>
        <n v="3.2251273E7"/>
        <n v="5115843.0"/>
        <n v="9.59489502E8"/>
        <n v="8769417.0"/>
        <n v="63888.0"/>
        <n v="1006877.0"/>
        <n v="3.4929579E8"/>
        <n v="543844.0"/>
        <n v="7.16484735E8"/>
        <n v="1.141534885E9"/>
        <n v="4.1659814E7"/>
        <n v="4.8826564E7"/>
        <n v="2.9823544E7"/>
        <n v="1.12215017E8"/>
        <n v="7.104168E7"/>
        <n v="2.182021949E9"/>
        <n v="1.529892568E9"/>
        <n v="7.1790325E7"/>
        <n v="1.453771434E9"/>
        <n v="2.5542131E7"/>
        <n v="250463.0"/>
        <n v="5.625659E7"/>
        <n v="5.0370778E7"/>
        <n v="1.6343432E8"/>
        <n v="1.41199155E8"/>
        <n v="2.8449862E8"/>
        <n v="9.1808712E7"/>
        <n v="2.70409788E8"/>
        <n v="6.1657094E7"/>
        <n v="4046044.0"/>
        <n v="7.5276259E7"/>
        <n v="1.9473087E7"/>
        <n v="9716014.0"/>
        <n v="248735.0"/>
        <n v="9244570.0"/>
        <n v="5.7188631E7"/>
        <n v="6.7052963E7"/>
        <n v="3.124117494E9"/>
        <n v="4.112883961E9"/>
        <n v="80182.0"/>
        <n v="4.497692614E9"/>
        <n v="5.2358732E7"/>
        <n v="2545149.0"/>
        <n v="2.69286021E8"/>
        <n v="1.4531873E7"/>
        <n v="2.9049213E8"/>
        <n v="17933.0"/>
        <n v="3.16098767E8"/>
        <n v="3.18265636E8"/>
        <n v="2.03485818E8"/>
        <n v="184135.0"/>
        <n v="9729541.0"/>
        <n v="1753869.0"/>
        <n v="1741540.0"/>
        <n v="1.01426657E8"/>
        <n v="2.0427837E7"/>
        <n v="4575506.0"/>
        <n v="8299638.0"/>
        <n v="9536780.0"/>
        <n v="1.8154064E7"/>
        <n v="1.091065E8"/>
        <n v="22290.0"/>
        <n v="4488484.0"/>
        <n v="4898935.0"/>
        <n v="1.0903027E7"/>
        <n v="875114.0"/>
        <n v="2.31914524E8"/>
        <n v="1.24034006E8"/>
        <n v="7.2403776E7"/>
        <n v="2.02732556E8"/>
        <n v="4.7465937E8"/>
        <n v="1.1884021E7"/>
        <n v="2.09030671E8"/>
        <n v="3.9452697E7"/>
        <n v="8377062.0"/>
        <n v="1.68849073E8"/>
        <n v="1.079014E7"/>
        <n v="2263365.0"/>
        <n v="2.43986664E8"/>
        <n v="4.680341E7"/>
        <n v="1.04849109E8"/>
        <n v="1.95863544E8"/>
        <n v="9845640.0"/>
        <n v="8.7560435E7"/>
        <n v="3.54450414E8"/>
        <n v="1.78264011E8"/>
        <n v="1.0045284E7"/>
        <n v="330278.0"/>
        <n v="97662.0"/>
        <n v="2.50284339E8"/>
        <n v="8.59258905E8"/>
        <n v="1.361525178E9"/>
        <n v="4.3995981E7"/>
        <n v="2.69709999E8"/>
        <n v="270786.0"/>
        <n v="2.4696095E8"/>
        <n v="14513.0"/>
        <n v="3.2789261E7"/>
        <n v="2.0084499E7"/>
        <n v="1.120203185E9"/>
        <n v="8519846.0"/>
        <n v="174502.0"/>
        <n v="653075.0"/>
        <n v="3.67591984E8"/>
        <n v="1414141.0"/>
        <n v="6.35634256E8"/>
        <n v="1.156019663E9"/>
        <n v="3.5867608E7"/>
        <n v="4.3099862E7"/>
        <n v="2.8513544E7"/>
        <n v="1.25885712E8"/>
        <n v="7.5969952E7"/>
        <n v="2.326365496E9"/>
        <n v="1.613025103E9"/>
        <n v="8.0060464E7"/>
        <n v="1.597466269E9"/>
        <n v="3.2791981E7"/>
        <n v="242607.0"/>
        <n v="6.0395703E7"/>
        <n v="5.1933188E7"/>
        <n v="1.68628754E8"/>
        <n v="1.64904403E8"/>
        <n v="3.66073904E8"/>
        <n v="1.16198282E8"/>
        <n v="3.00187393E8"/>
        <n v="5.9049617E7"/>
        <n v="4846333.0"/>
        <n v="1.68569202E8"/>
        <n v="1.5736996E7"/>
        <n v="1.5914262E7"/>
        <n v="10826.0"/>
        <n v="1.3047726E7"/>
        <n v="6.698075E7"/>
        <n v="6.1393624E7"/>
        <n v="3.105110168E9"/>
        <n v="4.091298449E9"/>
        <n v="2051934.0"/>
        <n v="4.565848805E9"/>
        <n v="8.1570666E7"/>
        <n v="3063055.0"/>
        <n v="2.69312014E8"/>
        <n v="1.4592714E7"/>
        <n v="3.01352954E8"/>
        <n v="583165.0"/>
        <n v="3.20545308E8"/>
        <n v="3.40224312E8"/>
        <n v="2.02229757E8"/>
        <n v="273581.0"/>
        <n v="1.1893263E7"/>
        <n v="1598855.0"/>
        <n v="2084054.0"/>
        <n v="1.01555093E8"/>
        <n v="5.4729572E7"/>
        <n v="1594160.0"/>
        <n v="6960982.0"/>
        <n v="9925183.0"/>
        <n v="2.5604666E7"/>
        <n v="9.0360489E7"/>
        <n v="643.0"/>
        <n v="5926510.0"/>
        <n v="3727528.0"/>
        <n v="1.0733962E7"/>
        <n v="1207195.0"/>
        <n v="1.72012653E8"/>
        <n v="1.25456095E8"/>
        <n v="6.0879489E7"/>
        <n v="1.94087575E8"/>
        <n v="4.81610326E8"/>
        <n v="1.801527E7"/>
        <n v="3.20495546E8"/>
        <n v="4.0206518E7"/>
        <n v="3142985.0"/>
        <n v="1.49436454E8"/>
        <n v="8677857.0"/>
        <n v="2250452.0"/>
        <n v="2.29296865E8"/>
        <n v="4.5607723E7"/>
        <n v="1.05552528E8"/>
        <n v="2.24512051E8"/>
        <n v="1.2761368E7"/>
        <n v="9.6499648E7"/>
        <n v="3.57069013E8"/>
        <n v="1.76332737E8"/>
        <n v="8872868.0"/>
        <n v="534944.0"/>
        <n v="47273.0"/>
        <n v="3.03230298E8"/>
        <n v="7.75247653E8"/>
        <n v="1.351153405E9"/>
        <n v="4.6939243E7"/>
        <n v="2.93456643E8"/>
        <n v="149449.0"/>
        <n v="2.45181892E8"/>
        <n v="458.0"/>
        <n v="3.4012395E7"/>
        <n v="2960043.0"/>
        <n v="9.49151952E8"/>
        <n v="1.1547059E7"/>
        <n v="396421.0"/>
        <n v="998887.0"/>
        <n v="3.83465151E8"/>
        <n v="1306123.0"/>
        <n v="6.01032751E8"/>
        <n v="1.220004884E9"/>
        <n v="3.4773082E7"/>
        <n v="3.4065194E7"/>
        <n v="2.7773025E7"/>
        <n v="1.08491007E8"/>
        <n v="7.9956771E7"/>
        <n v="2.123801992E9"/>
        <n v="1.535176452E9"/>
        <n v="7.7312323E7"/>
        <n v="1.285719029E9"/>
        <n v="3.6162982E7"/>
        <n v="235550.0"/>
        <n v="6.2938844E7"/>
        <n v="5.5482852E7"/>
        <n v="1.27110932E8"/>
        <n v="1.63275993E8"/>
        <n v="7.25272779E8"/>
        <n v="9.3216106E7"/>
        <n v="2.87999011E8"/>
        <n v="9.186595E7"/>
        <n v="6788325.0"/>
        <n v="1.43695425E8"/>
        <n v="8516259.0"/>
        <n v="1.1647233E7"/>
        <n v="1059304.0"/>
        <n v="9444383.0"/>
        <n v="6.3910872E7"/>
        <n v="5.2638066E7"/>
        <n v="2.872397632E9"/>
        <n v="3.935456341E9"/>
        <n v="2230663.0"/>
        <n v="4.643359777E9"/>
        <n v="1.04570323E8"/>
        <n v="2370898.0"/>
        <n v="3.25366379E8"/>
        <n v="1.33065E7"/>
        <n v="3.20568632E8"/>
        <n v="140736.0"/>
        <n v="4.86441073E8"/>
        <n v="3.46716382E8"/>
        <n v="2.43614047E8"/>
        <n v="242237.0"/>
        <n v="1.2703704E7"/>
        <n v="2054691.0"/>
        <n v="2225615.0"/>
        <n v="1.46675039E8"/>
        <n v="9.4168703E7"/>
        <n v="1979596.0"/>
        <n v="7526061.0"/>
        <n v="1.1527256E7"/>
        <n v="4.0899248E7"/>
        <n v="1.05972802E8"/>
        <n v="83758.0"/>
        <n v="4782228.0"/>
        <n v="3585331.0"/>
        <n v="8242132.0"/>
        <n v="1025977.0"/>
        <n v="2.08053089E8"/>
        <n v="6.5498105E7"/>
        <n v="5.789637E7"/>
        <n v="2.04530605E8"/>
        <n v="5.36093881E8"/>
        <n v="1.3668629E7"/>
        <n v="2.55756223E8"/>
        <n v="2.6982192E7"/>
        <n v="1.301014E7"/>
        <n v="1.19130374E8"/>
        <n v="7045971.0"/>
        <n v="256904.0"/>
        <n v="2.031201E8"/>
        <n v="3.8043909E7"/>
        <n v="1.03855951E8"/>
        <n v="1.90412918E8"/>
        <n v="8554576.0"/>
        <n v="7.5368888E7"/>
        <n v="3.8313448E8"/>
        <n v="2.36295843E8"/>
        <n v="6854425.0"/>
        <n v="505680.0"/>
        <n v="9703.0"/>
        <n v="3.46572909E8"/>
        <n v="7.10231798E8"/>
        <n v="1.245145554E9"/>
        <n v="3.809116E7"/>
        <n v="2.33244593E8"/>
        <n v="127155.0"/>
        <n v="2.31512704E8"/>
        <n v="4.1673177E7"/>
        <n v="3205305.0"/>
        <n v="9.49653422E8"/>
        <n v="8172788.0"/>
        <n v="190599.0"/>
        <n v="764895.0"/>
        <n v="3.3002207E8"/>
        <n v="1298194.0"/>
        <n v="3.72013488E8"/>
        <n v="8.61249387E8"/>
        <n v="3.5864782E7"/>
        <n v="2.7376991E7"/>
        <n v="2.0400741E7"/>
        <n v="7.3614812E7"/>
        <n v="7.9468788E7"/>
        <n v="1.885933192E9"/>
        <n v="1.1549274E9"/>
        <n v="1.52717395E8"/>
        <n v="1.619373739E9"/>
        <n v="4.2181696E7"/>
        <n v="213996.0"/>
        <n v="5.2976518E7"/>
        <n v="4.883814E7"/>
        <n v="1.05912253E8"/>
        <n v="1.77490754E8"/>
        <n v="1.90674949E8"/>
        <n v="1.07999432E8"/>
        <n v="2.48571354E8"/>
        <n v="9.2701132E7"/>
        <n v="6506786.0"/>
        <n v="1.98242841E8"/>
        <n v="573749.0"/>
        <n v="1.3428003E7"/>
        <n v="6560693.0"/>
        <n v="6.0928306E7"/>
        <n v="4.8813761E7"/>
        <n v="2.720064157E9"/>
        <n v="3.745586329E9"/>
        <n v="448081.0"/>
        <n v="3.36339116E9"/>
        <n v="3.1606269E7"/>
        <n v="4843093.0"/>
        <n v="3.11502613E8"/>
        <n v="1.2295464E7"/>
        <n v="2.77260394E8"/>
        <n v="40309.0"/>
        <n v="5.69891318E8"/>
        <n v="3.26742485E8"/>
        <n v="2.16098758E8"/>
        <n v="117576.0"/>
        <n v="1.0105991E7"/>
        <n v="2347215.0"/>
        <n v="1529831.0"/>
        <n v="2.15905515E8"/>
        <n v="8.4541104E7"/>
        <n v="1346273.0"/>
        <n v="8858066.0"/>
        <n v="1.0455566E7"/>
        <n v="4.1936465E7"/>
        <n v="1.06258537E8"/>
        <n v="20901.0"/>
        <n v="5905433.0"/>
        <n v="6224460.0"/>
        <n v="1.2428154E7"/>
        <n v="1301168.0"/>
        <n v="4.11367448E8"/>
        <n v="5.3296834E7"/>
        <n v="1.02266627E8"/>
        <n v="1.98450384E8"/>
        <n v="5.74733234E8"/>
        <n v="1.7850276E7"/>
        <n v="2.78324224E8"/>
        <n v="3.4256204E7"/>
        <n v="1.904789E7"/>
        <n v="1.16937914E8"/>
        <n v="6052437.0"/>
        <n v="1.0332043E7"/>
        <n v="2.12809705E8"/>
        <n v="4.3977177E7"/>
        <n v="1.63585532E8"/>
        <n v="2.31497684E8"/>
        <n v="3.9504874E7"/>
        <n v="8.3942902E7"/>
        <n v="4.15842641E8"/>
        <n v="2.45632186E8"/>
        <n v="1.3463578E7"/>
        <n v="597700.0"/>
        <n v="3908.0"/>
        <n v="5.18569719E8"/>
        <n v="7.98949919E8"/>
        <n v="1.519262701E9"/>
        <n v="4.5454051E7"/>
        <n v="3.27315359E8"/>
        <n v="395863.0"/>
        <n v="2.66063669E8"/>
        <n v="131.0"/>
        <n v="4.5617616E7"/>
        <n v="6051024.0"/>
        <n v="1.112838649E9"/>
        <n v="2.8911627E7"/>
        <n v="64788.0"/>
        <n v="732500.0"/>
        <n v="4.45786245E8"/>
        <n v="1458758.0"/>
        <n v="4.50271502E8"/>
        <n v="1.302229445E9"/>
        <n v="3.5268789E7"/>
        <n v="3.0300913E7"/>
        <n v="2.8826569E7"/>
        <n v="1.05798617E8"/>
        <n v="7.4597829E7"/>
        <n v="2.401230099E9"/>
        <n v="1.239864329E9"/>
        <n v="7.8030379E7"/>
        <n v="2.135971973E9"/>
        <n v="5.4142265E7"/>
        <n v="156590.0"/>
        <n v="7.3259144E7"/>
        <n v="7.179513E7"/>
        <n v="1.39867472E8"/>
        <n v="2.03221701E8"/>
        <n v="1.90799416E8"/>
        <n v="2.16032768E8"/>
        <n v="3.18746293E8"/>
        <n v="1.39031074E8"/>
        <n v="4604816.0"/>
        <n v="2.24065879E8"/>
        <n v="90815.0"/>
        <n v="2.4006495E7"/>
        <n v="5349240.0"/>
        <n v="7.3756917E7"/>
        <n v="5.9338208E7"/>
        <n v="3.189769628E9"/>
        <n v="5.199181013E9"/>
        <n v="502084.0"/>
        <n v="4.576782757E9"/>
        <n v="6.1724315E7"/>
        <n v="9395461.0"/>
        <n v="3.83517797E8"/>
        <n v="1.5115398E7"/>
        <n v="3.80154043E8"/>
        <n v="68921.0"/>
        <n v="7.69798771E8"/>
        <n v="4.30096831E8"/>
        <n v="2.70740063E8"/>
        <n v="204110.0"/>
        <n v="2923050.0"/>
        <n v="2032771.0"/>
        <n v="2112515.0"/>
        <n v="2.70198889E8"/>
        <n v="1.03144111E8"/>
        <n v="1702843.0"/>
        <n v="7697133.0"/>
        <n v="7424789.0"/>
        <n v="4.4827132E7"/>
        <n v="1.01781372E8"/>
        <n v="8074.0"/>
        <n v="5026862.0"/>
        <n v="6011875.0"/>
        <n v="1.5371792E7"/>
        <n v="790463.0"/>
        <n v="5.21065705E8"/>
        <n v="7.1395788E7"/>
        <n v="1.03376891E8"/>
        <n v="1.74412874E8"/>
        <n v="7.00582001E8"/>
        <n v="2.382885E7"/>
        <n v="3.33136127E8"/>
        <n v="4.7648244E7"/>
        <n v="6.0642094E7"/>
        <n v="1.44739386E8"/>
        <n v="8880397.0"/>
        <n v="2.8202302E7"/>
        <n v="3.15768378E8"/>
        <n v="6.9330817E7"/>
        <n v="1.71837896E8"/>
        <n v="2.62897471E8"/>
        <n v="5.0189216E7"/>
        <n v="1.04789463E8"/>
        <n v="4.34100688E8"/>
        <n v="2.41410262E8"/>
        <n v="9290907.0"/>
        <n v="28577.0"/>
        <n v="5.643972E8"/>
        <n v="7.91121774E8"/>
        <n v="1.652776221E9"/>
        <n v="6.4346118E7"/>
        <n v="3.68248005E8"/>
        <n v="1192831.0"/>
        <n v="2.91788631E8"/>
        <n v="61.0"/>
        <n v="4.5498239E7"/>
        <n v="3601214.0"/>
        <n v="1.1948249E9"/>
        <n v="9251454.0"/>
        <n v="41653.0"/>
        <n v="661611.0"/>
        <n v="3.63484912E8"/>
        <n v="1083085.0"/>
        <n v="5.12200657E8"/>
        <n v="1.217821615E9"/>
        <n v="3.4879408E7"/>
        <n v="2.7583414E7"/>
        <n v="3.0586361E7"/>
        <n v="1.36835916E8"/>
        <n v="7.1895271E7"/>
        <n v="2.507625224E9"/>
        <n v="1.529919053E9"/>
        <n v="7.3918572E7"/>
        <n v="2.860641522E9"/>
        <n v="6.2602421E7"/>
        <n v="178558.0"/>
        <n v="8.5399868E7"/>
        <n v="6.5268962E7"/>
        <n v="1.43826271E8"/>
        <n v="2.21505404E8"/>
        <n v="2.18668075E8"/>
        <n v="1.98845991E8"/>
        <n v="3.71275757E8"/>
        <n v="1.19376191E8"/>
        <n v="4930755.0"/>
        <n v="2.0256024E8"/>
        <n v="54979.0"/>
        <n v="2.7305692E7"/>
        <n v="8628434.0"/>
        <n v="8.5964498E7"/>
        <n v="6.3911554E7"/>
        <n v="3.399803442E9"/>
        <n v="5.231302001E9"/>
        <n v="499817.0"/>
        <n v="6.837452114E9"/>
        <n v="6.0606271E7"/>
        <n v="8245007.0"/>
        <n v="4.23191934E8"/>
        <n v="1.4082733E7"/>
        <n v="4.12263668E8"/>
        <n v="1255240.0"/>
        <n v="7.42338729E8"/>
        <n v="5.00712331E8"/>
        <n v="2.73387476E8"/>
        <n v="213509.0"/>
        <n v="4893.0"/>
        <n v="3235058.0"/>
      </sharedItems>
    </cacheField>
    <cacheField name="satuan" numFmtId="0">
      <sharedItems>
        <s v="US DOLLAR"/>
      </sharedItems>
    </cacheField>
    <cacheField name="tahun" numFmtId="0">
      <sharedItems containsSemiMixedTypes="0" containsString="0" containsNumber="1" containsInteger="1">
        <n v="2016.0"/>
        <n v="2017.0"/>
        <n v="2018.0"/>
        <n v="2019.0"/>
        <n v="2020.0"/>
        <n v="2021.0"/>
        <n v="2022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ta Visualization Best Practic" cacheId="0" dataCaption="" compact="0" compactData="0">
  <location ref="K1:L101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t="default"/>
      </items>
    </pivotField>
    <pivotField name="kode_provinsi" compact="0" outline="0" multipleItemSelectionAllowed="1" showAll="0">
      <items>
        <item x="0"/>
        <item t="default"/>
      </items>
    </pivotField>
    <pivotField name="nama_provinsi" compact="0" outline="0" multipleItemSelectionAllowed="1" showAll="0">
      <items>
        <item x="0"/>
        <item t="default"/>
      </items>
    </pivotField>
    <pivotField name="kode_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jenis_barang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ilai_ekspo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t="default"/>
      </items>
    </pivotField>
    <pivotField name="satuan" compact="0" outline="0" multipleItemSelectionAllowed="1" showAll="0">
      <items>
        <item x="0"/>
        <item t="default"/>
      </items>
    </pivotField>
    <pivotField name="tahu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4"/>
  </rowFields>
  <dataFields>
    <dataField name="Sum of nilai_ekspor" fld="5" baseField="0"/>
  </dataFields>
</pivotTableDefinition>
</file>

<file path=xl/tables/table1.xml><?xml version="1.0" encoding="utf-8"?>
<table xmlns="http://schemas.openxmlformats.org/spreadsheetml/2006/main" ref="S4:U55" displayName="Table_1" name="Table_1" id="1">
  <tableColumns count="3">
    <tableColumn name="Segment" id="1"/>
    <tableColumn name="Sub-Category" id="2"/>
    <tableColumn name="Total Sales" id="3"/>
  </tableColumns>
  <tableStyleInfo name="Chart_FormControl-style" showColumnStripes="0" showFirstColumn="1" showLastColumn="1" showRowStripes="1"/>
</table>
</file>

<file path=xl/tables/table2.xml><?xml version="1.0" encoding="utf-8"?>
<table xmlns="http://schemas.openxmlformats.org/spreadsheetml/2006/main" ref="A5:E22" displayName="Table_2" name="Table_2" id="2">
  <tableColumns count="5">
    <tableColumn name="Sub-Category" id="1"/>
    <tableColumn name="Central" id="2"/>
    <tableColumn name="East" id="3"/>
    <tableColumn name="South" id="4"/>
    <tableColumn name="West" id="5"/>
  </tableColumns>
  <tableStyleInfo name="Chart_DataValida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0"/>
    <col customWidth="1" min="2" max="2" width="11.13"/>
    <col customWidth="1" min="3" max="3" width="11.38"/>
    <col customWidth="1" min="4" max="4" width="12.5"/>
    <col customWidth="1" min="5" max="5" width="10.75"/>
    <col customWidth="1" min="6" max="18" width="11.38"/>
    <col customWidth="1" min="19" max="19" width="14.38"/>
    <col customWidth="1" min="20" max="20" width="15.5"/>
    <col customWidth="1" min="21" max="21" width="12.88"/>
    <col customWidth="1" min="22" max="22" width="5.25"/>
    <col customWidth="1" min="23" max="23" width="14.88"/>
    <col customWidth="1" min="24" max="24" width="11.38"/>
    <col customWidth="1" min="25" max="25" width="5.13"/>
    <col customWidth="1" min="26" max="26" width="15.75"/>
    <col customWidth="1" min="27" max="31" width="11.38"/>
  </cols>
  <sheetData>
    <row r="1" ht="12.75" customHeight="1">
      <c r="A1" s="1" t="s">
        <v>0</v>
      </c>
      <c r="B1" s="2"/>
      <c r="D1" s="3"/>
      <c r="E1" s="4"/>
      <c r="S1" s="1" t="s">
        <v>1</v>
      </c>
      <c r="T1" s="2"/>
      <c r="W1" s="4"/>
      <c r="X1" s="4"/>
      <c r="AE1" s="4"/>
    </row>
    <row r="2" ht="12.75" customHeight="1">
      <c r="A2" s="4" t="s">
        <v>2</v>
      </c>
      <c r="D2" s="3"/>
      <c r="E2" s="4"/>
      <c r="H2" s="5"/>
      <c r="S2" s="4" t="s">
        <v>3</v>
      </c>
      <c r="T2" s="4"/>
      <c r="W2" s="5"/>
      <c r="Z2" s="4" t="s">
        <v>4</v>
      </c>
      <c r="AA2" s="6">
        <v>3.0</v>
      </c>
      <c r="AC2" s="7" t="str">
        <f t="array" ref="AC2">"Top Sub-Category "&amp;"Segment: "&amp;SWITCH(AA2,1,"Consumer",2,"Corporate",3,"Home Office")</f>
        <v>Top Sub-Category Segment: Home Office</v>
      </c>
    </row>
    <row r="3" ht="12.75" customHeight="1">
      <c r="D3" s="3"/>
      <c r="E3" s="4"/>
      <c r="F3" s="3"/>
      <c r="H3" s="5"/>
    </row>
    <row r="4" ht="12.75" customHeight="1">
      <c r="A4" s="8" t="s">
        <v>5</v>
      </c>
      <c r="B4" s="8" t="s">
        <v>6</v>
      </c>
      <c r="D4" s="9" t="s">
        <v>7</v>
      </c>
      <c r="E4" s="10">
        <v>5.0</v>
      </c>
      <c r="G4" s="5">
        <f t="array" ref="G4">INDIRECT("A"&amp;ScrollValue)</f>
        <v>41642</v>
      </c>
      <c r="I4" s="4" t="str">
        <f>"Daily Sales in "&amp;G6&amp;" Days"&amp;" from "&amp;TEXT(G4,"dd mmm yyyy")&amp;" to "&amp;TEXT(G5,"dd mmm yyyy")</f>
        <v>Daily Sales in 12 Days from 03 Jan 2014 to 15 Jan 2014</v>
      </c>
      <c r="S4" s="11" t="s">
        <v>8</v>
      </c>
      <c r="T4" s="11" t="s">
        <v>9</v>
      </c>
      <c r="U4" s="11" t="s">
        <v>6</v>
      </c>
      <c r="W4" s="4"/>
      <c r="X4" s="4"/>
    </row>
    <row r="5" ht="12.75" customHeight="1">
      <c r="A5" s="3">
        <v>41642.0</v>
      </c>
      <c r="B5" s="12">
        <v>16.448</v>
      </c>
      <c r="D5" s="13" t="s">
        <v>10</v>
      </c>
      <c r="E5" s="14">
        <v>10.0</v>
      </c>
      <c r="G5" s="5">
        <f t="array" ref="G5">INDIRECT("A"&amp;ScrollValue+SpinnerValue)</f>
        <v>41654</v>
      </c>
      <c r="S5" s="11" t="s">
        <v>11</v>
      </c>
      <c r="T5" s="11" t="s">
        <v>12</v>
      </c>
      <c r="U5" s="15">
        <v>87105.23799999992</v>
      </c>
      <c r="W5" s="4"/>
      <c r="X5" s="16"/>
    </row>
    <row r="6" ht="12.75" customHeight="1">
      <c r="A6" s="3">
        <v>41643.0</v>
      </c>
      <c r="B6" s="12">
        <v>288.06</v>
      </c>
      <c r="D6" s="9"/>
      <c r="E6" s="10"/>
      <c r="G6" s="7">
        <f>DAYS(G5,G4)</f>
        <v>12</v>
      </c>
      <c r="S6" s="11" t="s">
        <v>11</v>
      </c>
      <c r="T6" s="11" t="s">
        <v>13</v>
      </c>
      <c r="U6" s="15">
        <v>52819.581000000035</v>
      </c>
      <c r="W6" s="17" t="s">
        <v>9</v>
      </c>
      <c r="X6" s="17" t="s">
        <v>6</v>
      </c>
      <c r="Y6" s="16"/>
    </row>
    <row r="7" ht="12.75" customHeight="1">
      <c r="A7" s="3">
        <v>41644.0</v>
      </c>
      <c r="B7" s="12">
        <v>19.536</v>
      </c>
      <c r="D7" s="5" t="str">
        <f>"Chart_FormControl!A"&amp;ScrollValue&amp;":A"&amp;ScrollValue+SpinnerValue&amp;""</f>
        <v>Chart_FormControl!A5:A15</v>
      </c>
      <c r="E7" s="4"/>
      <c r="F7" s="7" t="str">
        <f>FORMULATEXT(D7)</f>
        <v>="Chart_FormControl!A"&amp;ScrollValue&amp;":A"&amp;ScrollValue+SpinnerValue&amp;""</v>
      </c>
      <c r="S7" s="11" t="s">
        <v>11</v>
      </c>
      <c r="T7" s="11" t="s">
        <v>14</v>
      </c>
      <c r="U7" s="15">
        <v>14251.930000000002</v>
      </c>
      <c r="W7" s="18" t="str">
        <f t="array" ref="W7">_xlws.SORT(_xlws.FILTER(Chart_FormControl!$T$5:$U$55,Chart_FormControl!$S$5:$S$55=SWITCH(AA2,1,"Consumer",2,"Corporate",3,"Home Office")),2,1)</f>
        <v>#NAME?</v>
      </c>
      <c r="X7" s="19"/>
    </row>
    <row r="8" ht="12.75" customHeight="1">
      <c r="A8" s="3">
        <v>41645.0</v>
      </c>
      <c r="B8" s="12">
        <v>4407.099999999999</v>
      </c>
      <c r="D8" s="5"/>
      <c r="E8" s="4"/>
      <c r="S8" s="11" t="s">
        <v>11</v>
      </c>
      <c r="T8" s="11" t="s">
        <v>15</v>
      </c>
      <c r="U8" s="15">
        <v>118161.00899999998</v>
      </c>
      <c r="W8" s="18"/>
      <c r="X8" s="19"/>
    </row>
    <row r="9" ht="12.75" customHeight="1">
      <c r="A9" s="3">
        <v>41646.0</v>
      </c>
      <c r="B9" s="12">
        <v>87.15799999999999</v>
      </c>
      <c r="D9" s="20" t="s">
        <v>5</v>
      </c>
      <c r="E9" s="8" t="s">
        <v>6</v>
      </c>
      <c r="S9" s="11" t="s">
        <v>11</v>
      </c>
      <c r="T9" s="11" t="s">
        <v>16</v>
      </c>
      <c r="U9" s="15">
        <v>68632.729</v>
      </c>
      <c r="W9" s="18"/>
      <c r="X9" s="19"/>
    </row>
    <row r="10" ht="12.75" customHeight="1">
      <c r="A10" s="3">
        <v>41648.0</v>
      </c>
      <c r="B10" s="12">
        <v>40.544</v>
      </c>
      <c r="D10" s="21">
        <f t="array" ref="D10:D20">INDIRECT("Chart_FormControl!A"&amp;ScrollValue&amp;":A"&amp;ScrollValue+SpinnerValue&amp;"")</f>
        <v>41642</v>
      </c>
      <c r="E10" s="22">
        <f t="array" ref="E10:E20">INDIRECT("Chart_FormControl!B"&amp;ScrollValue&amp;":B"&amp;ScrollValue+SpinnerValue&amp;"")</f>
        <v>16.448</v>
      </c>
      <c r="S10" s="11" t="s">
        <v>11</v>
      </c>
      <c r="T10" s="11" t="s">
        <v>17</v>
      </c>
      <c r="U10" s="15">
        <v>172862.74200000014</v>
      </c>
      <c r="W10" s="18"/>
      <c r="X10" s="19"/>
      <c r="Y10" s="23"/>
    </row>
    <row r="11" ht="12.75" customHeight="1">
      <c r="A11" s="3">
        <v>41649.0</v>
      </c>
      <c r="B11" s="12">
        <v>54.83</v>
      </c>
      <c r="D11" s="9">
        <v>41643.0</v>
      </c>
      <c r="E11" s="24">
        <v>288.06</v>
      </c>
      <c r="S11" s="11" t="s">
        <v>11</v>
      </c>
      <c r="T11" s="11" t="s">
        <v>18</v>
      </c>
      <c r="U11" s="15">
        <v>69819.07</v>
      </c>
      <c r="W11" s="18"/>
      <c r="X11" s="19"/>
    </row>
    <row r="12" ht="12.75" customHeight="1">
      <c r="A12" s="3">
        <v>41650.0</v>
      </c>
      <c r="B12" s="12">
        <v>9.94</v>
      </c>
      <c r="D12" s="9">
        <v>41644.0</v>
      </c>
      <c r="E12" s="24">
        <v>19.536</v>
      </c>
      <c r="S12" s="11" t="s">
        <v>11</v>
      </c>
      <c r="T12" s="11" t="s">
        <v>19</v>
      </c>
      <c r="U12" s="15">
        <v>7771.146000000002</v>
      </c>
      <c r="W12" s="18"/>
      <c r="X12" s="19"/>
    </row>
    <row r="13" ht="12.75" customHeight="1">
      <c r="A13" s="3">
        <v>41652.0</v>
      </c>
      <c r="B13" s="12">
        <v>3553.795</v>
      </c>
      <c r="D13" s="9">
        <v>41645.0</v>
      </c>
      <c r="E13" s="24">
        <v>4407.099999999999</v>
      </c>
      <c r="S13" s="11" t="s">
        <v>11</v>
      </c>
      <c r="T13" s="11" t="s">
        <v>20</v>
      </c>
      <c r="U13" s="15">
        <v>1680.942</v>
      </c>
      <c r="W13" s="18"/>
      <c r="X13" s="19"/>
    </row>
    <row r="14" ht="12.75" customHeight="1">
      <c r="A14" s="3">
        <v>41653.0</v>
      </c>
      <c r="B14" s="12">
        <v>61.96</v>
      </c>
      <c r="D14" s="9">
        <v>41646.0</v>
      </c>
      <c r="E14" s="24">
        <v>87.15799999999999</v>
      </c>
      <c r="S14" s="11" t="s">
        <v>11</v>
      </c>
      <c r="T14" s="11" t="s">
        <v>21</v>
      </c>
      <c r="U14" s="15">
        <v>49620.04599999995</v>
      </c>
      <c r="W14" s="18"/>
      <c r="X14" s="19"/>
    </row>
    <row r="15" ht="12.75" customHeight="1">
      <c r="A15" s="3">
        <v>41654.0</v>
      </c>
      <c r="B15" s="12">
        <v>149.95</v>
      </c>
      <c r="D15" s="9">
        <v>41648.0</v>
      </c>
      <c r="E15" s="24">
        <v>40.544</v>
      </c>
      <c r="S15" s="11" t="s">
        <v>11</v>
      </c>
      <c r="T15" s="11" t="s">
        <v>22</v>
      </c>
      <c r="U15" s="15">
        <v>6709.262000000001</v>
      </c>
      <c r="W15" s="18"/>
      <c r="X15" s="19"/>
    </row>
    <row r="16" ht="12.75" customHeight="1">
      <c r="A16" s="3">
        <v>41655.0</v>
      </c>
      <c r="B16" s="12">
        <v>299.964</v>
      </c>
      <c r="D16" s="21">
        <v>41649.0</v>
      </c>
      <c r="E16" s="22">
        <v>54.83</v>
      </c>
      <c r="S16" s="11" t="s">
        <v>11</v>
      </c>
      <c r="T16" s="11" t="s">
        <v>23</v>
      </c>
      <c r="U16" s="15">
        <v>79542.82500000003</v>
      </c>
      <c r="W16" s="18"/>
      <c r="X16" s="19"/>
    </row>
    <row r="17" ht="12.75" customHeight="1">
      <c r="A17" s="3">
        <v>41657.0</v>
      </c>
      <c r="B17" s="12">
        <v>64.864</v>
      </c>
      <c r="D17" s="9">
        <v>41650.0</v>
      </c>
      <c r="E17" s="24">
        <v>9.94</v>
      </c>
      <c r="S17" s="11" t="s">
        <v>11</v>
      </c>
      <c r="T17" s="11" t="s">
        <v>24</v>
      </c>
      <c r="U17" s="15">
        <v>36324.367999999915</v>
      </c>
      <c r="W17" s="18"/>
      <c r="X17" s="19"/>
    </row>
    <row r="18" ht="12.75" customHeight="1">
      <c r="A18" s="3">
        <v>41658.0</v>
      </c>
      <c r="B18" s="12">
        <v>378.59400000000005</v>
      </c>
      <c r="D18" s="9">
        <v>41652.0</v>
      </c>
      <c r="E18" s="24">
        <v>3553.795</v>
      </c>
      <c r="S18" s="11" t="s">
        <v>11</v>
      </c>
      <c r="T18" s="11" t="s">
        <v>25</v>
      </c>
      <c r="U18" s="15">
        <v>169932.76400000026</v>
      </c>
      <c r="W18" s="18"/>
      <c r="X18" s="19"/>
    </row>
    <row r="19" ht="12.75" customHeight="1">
      <c r="A19" s="3">
        <v>41659.0</v>
      </c>
      <c r="B19" s="12">
        <v>2673.87</v>
      </c>
      <c r="D19" s="9">
        <v>41653.0</v>
      </c>
      <c r="E19" s="24">
        <v>61.96</v>
      </c>
      <c r="S19" s="11" t="s">
        <v>11</v>
      </c>
      <c r="T19" s="11" t="s">
        <v>26</v>
      </c>
      <c r="U19" s="15">
        <v>100492.40200000007</v>
      </c>
      <c r="W19" s="18"/>
      <c r="X19" s="19"/>
    </row>
    <row r="20" ht="12.75" customHeight="1">
      <c r="A20" s="3">
        <v>41660.0</v>
      </c>
      <c r="B20" s="12">
        <v>25.248</v>
      </c>
      <c r="D20" s="9">
        <v>41654.0</v>
      </c>
      <c r="E20" s="24">
        <v>149.95</v>
      </c>
      <c r="S20" s="11" t="s">
        <v>11</v>
      </c>
      <c r="T20" s="11" t="s">
        <v>27</v>
      </c>
      <c r="U20" s="15">
        <v>25741.495999999992</v>
      </c>
      <c r="W20" s="18"/>
      <c r="X20" s="19"/>
    </row>
    <row r="21" ht="12.75" customHeight="1">
      <c r="A21" s="3">
        <v>41662.0</v>
      </c>
      <c r="B21" s="12">
        <v>46.019999999999996</v>
      </c>
      <c r="D21" s="9"/>
      <c r="E21" s="24"/>
      <c r="S21" s="11" t="s">
        <v>11</v>
      </c>
      <c r="T21" s="11" t="s">
        <v>28</v>
      </c>
      <c r="U21" s="15">
        <v>99933.79500000003</v>
      </c>
      <c r="W21" s="18"/>
      <c r="X21" s="19"/>
    </row>
    <row r="22" ht="12.75" customHeight="1">
      <c r="A22" s="3">
        <v>41665.0</v>
      </c>
      <c r="B22" s="12">
        <v>1097.25</v>
      </c>
      <c r="D22" s="21"/>
      <c r="E22" s="22"/>
      <c r="S22" s="11" t="s">
        <v>29</v>
      </c>
      <c r="T22" s="11" t="s">
        <v>12</v>
      </c>
      <c r="U22" s="15">
        <v>48190.564</v>
      </c>
      <c r="W22" s="18"/>
      <c r="X22" s="19"/>
    </row>
    <row r="23" ht="12.75" customHeight="1">
      <c r="A23" s="3">
        <v>41666.0</v>
      </c>
      <c r="B23" s="12">
        <v>426.67</v>
      </c>
      <c r="D23" s="9"/>
      <c r="E23" s="24"/>
      <c r="S23" s="11" t="s">
        <v>29</v>
      </c>
      <c r="T23" s="11" t="s">
        <v>13</v>
      </c>
      <c r="U23" s="15">
        <v>36588.68299999998</v>
      </c>
      <c r="W23" s="18"/>
      <c r="X23" s="19"/>
    </row>
    <row r="24" ht="12.75" customHeight="1">
      <c r="A24" s="3">
        <v>41667.0</v>
      </c>
      <c r="B24" s="12">
        <v>3.928</v>
      </c>
      <c r="D24" s="9"/>
      <c r="E24" s="24"/>
      <c r="S24" s="11" t="s">
        <v>29</v>
      </c>
      <c r="T24" s="11" t="s">
        <v>14</v>
      </c>
      <c r="U24" s="15">
        <v>8590.448000000002</v>
      </c>
    </row>
    <row r="25" ht="12.75" customHeight="1">
      <c r="A25" s="3">
        <v>41669.0</v>
      </c>
      <c r="B25" s="12">
        <v>240.5</v>
      </c>
      <c r="D25" s="9"/>
      <c r="E25" s="24"/>
      <c r="S25" s="11" t="s">
        <v>29</v>
      </c>
      <c r="T25" s="11" t="s">
        <v>15</v>
      </c>
      <c r="U25" s="15">
        <v>51560.31300000005</v>
      </c>
    </row>
    <row r="26" ht="12.75" customHeight="1">
      <c r="A26" s="3">
        <v>41670.0</v>
      </c>
      <c r="B26" s="12">
        <v>290.666</v>
      </c>
      <c r="D26" s="9"/>
      <c r="E26" s="10"/>
      <c r="S26" s="11" t="s">
        <v>29</v>
      </c>
      <c r="T26" s="11" t="s">
        <v>16</v>
      </c>
      <c r="U26" s="15">
        <v>34005.92429999999</v>
      </c>
    </row>
    <row r="27" ht="12.75" customHeight="1">
      <c r="A27" s="3">
        <v>41671.0</v>
      </c>
      <c r="B27" s="12">
        <v>468.9</v>
      </c>
      <c r="D27" s="9"/>
      <c r="E27" s="10"/>
      <c r="S27" s="11" t="s">
        <v>29</v>
      </c>
      <c r="T27" s="11" t="s">
        <v>17</v>
      </c>
      <c r="U27" s="15">
        <v>99140.87799999991</v>
      </c>
    </row>
    <row r="28" ht="12.75" customHeight="1">
      <c r="A28" s="3">
        <v>41672.0</v>
      </c>
      <c r="B28" s="12">
        <v>211.646</v>
      </c>
      <c r="D28" s="9"/>
      <c r="E28" s="10"/>
      <c r="H28" s="4"/>
      <c r="S28" s="11" t="s">
        <v>29</v>
      </c>
      <c r="T28" s="11" t="s">
        <v>18</v>
      </c>
      <c r="U28" s="15">
        <v>46829.386</v>
      </c>
    </row>
    <row r="29" ht="12.75" customHeight="1">
      <c r="A29" s="3">
        <v>41673.0</v>
      </c>
      <c r="B29" s="12">
        <v>97.11200000000001</v>
      </c>
      <c r="D29" s="9"/>
      <c r="E29" s="10"/>
      <c r="S29" s="11" t="s">
        <v>29</v>
      </c>
      <c r="T29" s="11" t="s">
        <v>19</v>
      </c>
      <c r="U29" s="15">
        <v>5942.67</v>
      </c>
    </row>
    <row r="30" ht="12.75" customHeight="1">
      <c r="A30" s="3">
        <v>41674.0</v>
      </c>
      <c r="B30" s="12">
        <v>134.38400000000001</v>
      </c>
      <c r="D30" s="9"/>
      <c r="E30" s="10"/>
      <c r="S30" s="11" t="s">
        <v>29</v>
      </c>
      <c r="T30" s="11" t="s">
        <v>20</v>
      </c>
      <c r="U30" s="15">
        <v>783.29</v>
      </c>
    </row>
    <row r="31" ht="12.75" customHeight="1">
      <c r="A31" s="3">
        <v>41676.0</v>
      </c>
      <c r="B31" s="12">
        <v>330.512</v>
      </c>
      <c r="D31" s="9"/>
      <c r="E31" s="10"/>
      <c r="S31" s="11" t="s">
        <v>29</v>
      </c>
      <c r="T31" s="11" t="s">
        <v>21</v>
      </c>
      <c r="U31" s="15">
        <v>25001.266</v>
      </c>
    </row>
    <row r="32" ht="12.75" customHeight="1">
      <c r="A32" s="3">
        <v>41677.0</v>
      </c>
      <c r="B32" s="12">
        <v>180.32</v>
      </c>
      <c r="D32" s="25"/>
      <c r="E32" s="26"/>
      <c r="S32" s="11" t="s">
        <v>29</v>
      </c>
      <c r="T32" s="11" t="s">
        <v>22</v>
      </c>
      <c r="U32" s="15">
        <v>4101.646000000001</v>
      </c>
    </row>
    <row r="33" ht="12.75" customHeight="1">
      <c r="A33" s="3">
        <v>41678.0</v>
      </c>
      <c r="B33" s="12">
        <v>14.56</v>
      </c>
      <c r="D33" s="9"/>
      <c r="E33" s="10"/>
      <c r="S33" s="11" t="s">
        <v>29</v>
      </c>
      <c r="T33" s="11" t="s">
        <v>23</v>
      </c>
      <c r="U33" s="15">
        <v>60276.755000000005</v>
      </c>
    </row>
    <row r="34" ht="12.75" customHeight="1">
      <c r="A34" s="3">
        <v>41681.0</v>
      </c>
      <c r="B34" s="12">
        <v>2043.4</v>
      </c>
      <c r="D34" s="9"/>
      <c r="E34" s="10"/>
      <c r="S34" s="11" t="s">
        <v>29</v>
      </c>
      <c r="T34" s="11" t="s">
        <v>24</v>
      </c>
      <c r="U34" s="15">
        <v>23883.129999999976</v>
      </c>
    </row>
    <row r="35" ht="12.75" customHeight="1">
      <c r="A35" s="3">
        <v>41682.0</v>
      </c>
      <c r="B35" s="12">
        <v>129.568</v>
      </c>
      <c r="D35" s="3"/>
      <c r="E35" s="4"/>
      <c r="S35" s="11" t="s">
        <v>29</v>
      </c>
      <c r="T35" s="11" t="s">
        <v>25</v>
      </c>
      <c r="U35" s="15">
        <v>91153.41400000003</v>
      </c>
    </row>
    <row r="36" ht="12.75" customHeight="1">
      <c r="A36" s="3">
        <v>41684.0</v>
      </c>
      <c r="B36" s="12">
        <v>576.726</v>
      </c>
      <c r="D36" s="3"/>
      <c r="E36" s="4"/>
      <c r="S36" s="11" t="s">
        <v>29</v>
      </c>
      <c r="T36" s="11" t="s">
        <v>26</v>
      </c>
      <c r="U36" s="15">
        <v>79790.99799999998</v>
      </c>
    </row>
    <row r="37" ht="12.75" customHeight="1">
      <c r="A37" s="3">
        <v>41685.0</v>
      </c>
      <c r="B37" s="12">
        <v>21.36</v>
      </c>
      <c r="D37" s="3"/>
      <c r="E37" s="4"/>
      <c r="S37" s="11" t="s">
        <v>29</v>
      </c>
      <c r="T37" s="11" t="s">
        <v>27</v>
      </c>
      <c r="U37" s="15">
        <v>19435.284000000007</v>
      </c>
    </row>
    <row r="38" ht="12.75" customHeight="1">
      <c r="A38" s="3">
        <v>41686.0</v>
      </c>
      <c r="B38" s="12">
        <v>9.04</v>
      </c>
      <c r="D38" s="3"/>
      <c r="E38" s="4"/>
      <c r="S38" s="11" t="s">
        <v>29</v>
      </c>
      <c r="T38" s="11" t="s">
        <v>28</v>
      </c>
      <c r="U38" s="15">
        <v>70871.71749999996</v>
      </c>
    </row>
    <row r="39" ht="12.75" customHeight="1">
      <c r="A39" s="3">
        <v>41687.0</v>
      </c>
      <c r="B39" s="12">
        <v>54.208</v>
      </c>
      <c r="D39" s="3"/>
      <c r="E39" s="4"/>
      <c r="S39" s="11" t="s">
        <v>30</v>
      </c>
      <c r="T39" s="11" t="s">
        <v>12</v>
      </c>
      <c r="U39" s="15">
        <v>32084.51599999999</v>
      </c>
    </row>
    <row r="40" ht="12.75" customHeight="1">
      <c r="A40" s="3">
        <v>41688.0</v>
      </c>
      <c r="B40" s="12">
        <v>37.784</v>
      </c>
      <c r="D40" s="3"/>
      <c r="E40" s="4"/>
      <c r="S40" s="11" t="s">
        <v>30</v>
      </c>
      <c r="T40" s="11" t="s">
        <v>13</v>
      </c>
      <c r="U40" s="15">
        <v>18123.896999999994</v>
      </c>
    </row>
    <row r="41" ht="12.75" customHeight="1">
      <c r="A41" s="3">
        <v>41690.0</v>
      </c>
      <c r="B41" s="12">
        <v>95.59</v>
      </c>
      <c r="D41" s="3"/>
      <c r="E41" s="4"/>
      <c r="S41" s="11" t="s">
        <v>30</v>
      </c>
      <c r="T41" s="11" t="s">
        <v>14</v>
      </c>
      <c r="U41" s="15">
        <v>4276.414</v>
      </c>
    </row>
    <row r="42" ht="12.75" customHeight="1">
      <c r="A42" s="3">
        <v>41691.0</v>
      </c>
      <c r="B42" s="12">
        <v>8.85</v>
      </c>
      <c r="D42" s="3"/>
      <c r="E42" s="4"/>
      <c r="S42" s="11" t="s">
        <v>30</v>
      </c>
      <c r="T42" s="11" t="s">
        <v>15</v>
      </c>
      <c r="U42" s="15">
        <v>33691.411</v>
      </c>
    </row>
    <row r="43" ht="12.75" customHeight="1">
      <c r="A43" s="3">
        <v>41692.0</v>
      </c>
      <c r="B43" s="12">
        <v>19.44</v>
      </c>
      <c r="D43" s="3"/>
      <c r="E43" s="4"/>
      <c r="S43" s="11" t="s">
        <v>30</v>
      </c>
      <c r="T43" s="11" t="s">
        <v>16</v>
      </c>
      <c r="U43" s="15">
        <v>12241.342999999995</v>
      </c>
    </row>
    <row r="44" ht="12.75" customHeight="1">
      <c r="A44" s="3">
        <v>41693.0</v>
      </c>
      <c r="B44" s="12">
        <v>11.364</v>
      </c>
      <c r="D44" s="3"/>
      <c r="E44" s="4"/>
      <c r="S44" s="11" t="s">
        <v>30</v>
      </c>
      <c r="T44" s="11" t="s">
        <v>17</v>
      </c>
      <c r="U44" s="15">
        <v>56445.48299999999</v>
      </c>
    </row>
    <row r="45" ht="12.75" customHeight="1">
      <c r="A45" s="3">
        <v>41694.0</v>
      </c>
      <c r="B45" s="12">
        <v>55.672</v>
      </c>
      <c r="D45" s="3"/>
      <c r="E45" s="4"/>
      <c r="S45" s="11" t="s">
        <v>30</v>
      </c>
      <c r="T45" s="11" t="s">
        <v>18</v>
      </c>
      <c r="U45" s="15">
        <v>32879.57400000001</v>
      </c>
    </row>
    <row r="46" ht="12.75" customHeight="1">
      <c r="A46" s="3">
        <v>41697.0</v>
      </c>
      <c r="B46" s="12">
        <v>19.456</v>
      </c>
      <c r="D46" s="3"/>
      <c r="E46" s="4"/>
      <c r="S46" s="11" t="s">
        <v>30</v>
      </c>
      <c r="T46" s="11" t="s">
        <v>19</v>
      </c>
      <c r="U46" s="15">
        <v>2762.5859999999993</v>
      </c>
    </row>
    <row r="47" ht="12.75" customHeight="1">
      <c r="A47" s="3">
        <v>41699.0</v>
      </c>
      <c r="B47" s="12">
        <v>2203.151</v>
      </c>
      <c r="D47" s="3"/>
      <c r="E47" s="4"/>
      <c r="S47" s="11" t="s">
        <v>30</v>
      </c>
      <c r="T47" s="11" t="s">
        <v>20</v>
      </c>
      <c r="U47" s="15">
        <v>560.0480000000002</v>
      </c>
    </row>
    <row r="48" ht="12.75" customHeight="1">
      <c r="A48" s="3">
        <v>41700.0</v>
      </c>
      <c r="B48" s="12">
        <v>202.38400000000001</v>
      </c>
      <c r="D48" s="3"/>
      <c r="E48" s="4"/>
      <c r="S48" s="11" t="s">
        <v>30</v>
      </c>
      <c r="T48" s="11" t="s">
        <v>21</v>
      </c>
      <c r="U48" s="15">
        <v>17083.851999999988</v>
      </c>
    </row>
    <row r="49" ht="12.75" customHeight="1">
      <c r="A49" s="3">
        <v>41701.0</v>
      </c>
      <c r="B49" s="12">
        <v>1345.8919999999998</v>
      </c>
      <c r="D49" s="3"/>
      <c r="E49" s="4"/>
      <c r="S49" s="11" t="s">
        <v>30</v>
      </c>
      <c r="T49" s="11" t="s">
        <v>22</v>
      </c>
      <c r="U49" s="15">
        <v>1675.4039999999995</v>
      </c>
    </row>
    <row r="50" ht="12.75" customHeight="1">
      <c r="A50" s="3">
        <v>41702.0</v>
      </c>
      <c r="B50" s="12">
        <v>370.452</v>
      </c>
      <c r="D50" s="3"/>
      <c r="E50" s="4"/>
      <c r="S50" s="11" t="s">
        <v>30</v>
      </c>
      <c r="T50" s="11" t="s">
        <v>23</v>
      </c>
      <c r="U50" s="15">
        <v>49419.05099999999</v>
      </c>
    </row>
    <row r="51" ht="12.75" customHeight="1">
      <c r="A51" s="3">
        <v>41703.0</v>
      </c>
      <c r="B51" s="12">
        <v>705.562</v>
      </c>
      <c r="D51" s="3"/>
      <c r="E51" s="4"/>
      <c r="S51" s="11" t="s">
        <v>30</v>
      </c>
      <c r="T51" s="11" t="s">
        <v>24</v>
      </c>
      <c r="U51" s="15">
        <v>18271.707999999984</v>
      </c>
    </row>
    <row r="52" ht="12.75" customHeight="1">
      <c r="A52" s="3">
        <v>41705.0</v>
      </c>
      <c r="B52" s="12">
        <v>1561.0620000000001</v>
      </c>
      <c r="D52" s="3"/>
      <c r="E52" s="4"/>
      <c r="S52" s="11" t="s">
        <v>30</v>
      </c>
      <c r="T52" s="11" t="s">
        <v>25</v>
      </c>
      <c r="U52" s="15">
        <v>68920.87600000002</v>
      </c>
    </row>
    <row r="53" ht="12.75" customHeight="1">
      <c r="A53" s="3">
        <v>41708.0</v>
      </c>
      <c r="B53" s="12">
        <v>741.956</v>
      </c>
      <c r="D53" s="3"/>
      <c r="E53" s="4"/>
      <c r="S53" s="11" t="s">
        <v>30</v>
      </c>
      <c r="T53" s="11" t="s">
        <v>26</v>
      </c>
      <c r="U53" s="15">
        <v>43560.208000000006</v>
      </c>
    </row>
    <row r="54" ht="12.75" customHeight="1">
      <c r="A54" s="3">
        <v>41709.0</v>
      </c>
      <c r="B54" s="12">
        <v>918.3140000000001</v>
      </c>
      <c r="D54" s="3"/>
      <c r="E54" s="4"/>
      <c r="S54" s="11" t="s">
        <v>30</v>
      </c>
      <c r="T54" s="11" t="s">
        <v>27</v>
      </c>
      <c r="U54" s="15">
        <v>1496.7579999999996</v>
      </c>
    </row>
    <row r="55" ht="12.75" customHeight="1">
      <c r="A55" s="3">
        <v>41712.0</v>
      </c>
      <c r="B55" s="12">
        <v>2108.55</v>
      </c>
      <c r="D55" s="3"/>
      <c r="E55" s="4"/>
      <c r="S55" s="11" t="s">
        <v>30</v>
      </c>
      <c r="T55" s="11" t="s">
        <v>28</v>
      </c>
      <c r="U55" s="15">
        <v>36160.019499999995</v>
      </c>
    </row>
    <row r="56" ht="12.75" customHeight="1">
      <c r="A56" s="3">
        <v>41713.0</v>
      </c>
      <c r="B56" s="12">
        <v>370.782</v>
      </c>
      <c r="D56" s="27"/>
      <c r="E56" s="28"/>
    </row>
    <row r="57" ht="12.75" customHeight="1">
      <c r="A57" s="3">
        <v>41714.0</v>
      </c>
      <c r="B57" s="12">
        <v>471.92</v>
      </c>
      <c r="D57" s="27"/>
      <c r="E57" s="28"/>
    </row>
    <row r="58" ht="12.75" customHeight="1">
      <c r="A58" s="3">
        <v>41715.0</v>
      </c>
      <c r="B58" s="12">
        <v>3960.358</v>
      </c>
      <c r="D58" s="29"/>
      <c r="E58" s="30"/>
    </row>
    <row r="59" ht="12.75" customHeight="1">
      <c r="A59" s="3">
        <v>41716.0</v>
      </c>
      <c r="B59" s="12">
        <v>28106.715999999997</v>
      </c>
      <c r="D59" s="29"/>
      <c r="E59" s="28"/>
    </row>
    <row r="60" ht="12.75" customHeight="1">
      <c r="A60" s="3">
        <v>41717.0</v>
      </c>
      <c r="B60" s="12">
        <v>590.762</v>
      </c>
      <c r="D60" s="3"/>
      <c r="E60" s="4"/>
    </row>
    <row r="61" ht="12.75" customHeight="1">
      <c r="A61" s="3">
        <v>41719.0</v>
      </c>
      <c r="B61" s="12">
        <v>4109.816</v>
      </c>
      <c r="D61" s="3"/>
      <c r="E61" s="4"/>
    </row>
    <row r="62" ht="12.75" customHeight="1">
      <c r="A62" s="3">
        <v>41720.0</v>
      </c>
      <c r="B62" s="12">
        <v>464.09299999999996</v>
      </c>
      <c r="D62" s="3"/>
      <c r="E62" s="4"/>
    </row>
    <row r="63" ht="12.75" customHeight="1">
      <c r="A63" s="3">
        <v>41721.0</v>
      </c>
      <c r="B63" s="12">
        <v>945.064</v>
      </c>
      <c r="D63" s="3"/>
      <c r="E63" s="4"/>
    </row>
    <row r="64" ht="12.75" customHeight="1">
      <c r="A64" s="3">
        <v>41722.0</v>
      </c>
      <c r="B64" s="12">
        <v>65.38</v>
      </c>
      <c r="D64" s="3"/>
      <c r="E64" s="4"/>
    </row>
    <row r="65" ht="12.75" customHeight="1">
      <c r="A65" s="3">
        <v>41723.0</v>
      </c>
      <c r="B65" s="12">
        <v>459.146</v>
      </c>
      <c r="D65" s="3"/>
      <c r="E65" s="4"/>
    </row>
    <row r="66" ht="12.75" customHeight="1">
      <c r="A66" s="3">
        <v>41724.0</v>
      </c>
      <c r="B66" s="12">
        <v>145.13</v>
      </c>
      <c r="D66" s="3"/>
      <c r="E66" s="4"/>
    </row>
    <row r="67" ht="12.75" customHeight="1">
      <c r="A67" s="3">
        <v>41726.0</v>
      </c>
      <c r="B67" s="12">
        <v>1823.8039999999999</v>
      </c>
      <c r="D67" s="3"/>
      <c r="E67" s="4"/>
    </row>
    <row r="68" ht="12.75" customHeight="1">
      <c r="A68" s="3">
        <v>41727.0</v>
      </c>
      <c r="B68" s="12">
        <v>890.841</v>
      </c>
      <c r="D68" s="3"/>
      <c r="E68" s="4"/>
    </row>
    <row r="69" ht="12.75" customHeight="1">
      <c r="A69" s="3">
        <v>41728.0</v>
      </c>
      <c r="B69" s="12">
        <v>1170.3220000000001</v>
      </c>
      <c r="D69" s="3"/>
      <c r="E69" s="4"/>
    </row>
    <row r="70" ht="12.75" customHeight="1">
      <c r="A70" s="3">
        <v>41729.0</v>
      </c>
      <c r="B70" s="12">
        <v>1959.552</v>
      </c>
      <c r="D70" s="3"/>
      <c r="E70" s="4"/>
    </row>
    <row r="71" ht="12.75" customHeight="1">
      <c r="A71" s="3">
        <v>41730.0</v>
      </c>
      <c r="B71" s="12">
        <v>119.88799999999998</v>
      </c>
      <c r="D71" s="3"/>
      <c r="E71" s="4"/>
    </row>
    <row r="72" ht="12.75" customHeight="1">
      <c r="A72" s="3">
        <v>41731.0</v>
      </c>
      <c r="B72" s="12">
        <v>1458.558</v>
      </c>
      <c r="D72" s="3"/>
      <c r="E72" s="4"/>
    </row>
    <row r="73" ht="12.75" customHeight="1">
      <c r="A73" s="3">
        <v>41732.0</v>
      </c>
      <c r="B73" s="12">
        <v>233.45</v>
      </c>
      <c r="D73" s="3"/>
      <c r="E73" s="4"/>
    </row>
    <row r="74" ht="12.75" customHeight="1">
      <c r="A74" s="3">
        <v>41733.0</v>
      </c>
      <c r="B74" s="12">
        <v>475.84400000000005</v>
      </c>
      <c r="D74" s="3"/>
      <c r="E74" s="4"/>
    </row>
    <row r="75" ht="12.75" customHeight="1">
      <c r="A75" s="3">
        <v>41734.0</v>
      </c>
      <c r="B75" s="12">
        <v>5295.098</v>
      </c>
      <c r="D75" s="3"/>
      <c r="E75" s="4"/>
    </row>
    <row r="76" ht="12.75" customHeight="1">
      <c r="A76" s="3">
        <v>41735.0</v>
      </c>
      <c r="B76" s="12">
        <v>1650.6900000000005</v>
      </c>
      <c r="D76" s="3"/>
      <c r="E76" s="4"/>
    </row>
    <row r="77" ht="12.75" customHeight="1">
      <c r="A77" s="3">
        <v>41736.0</v>
      </c>
      <c r="B77" s="12">
        <v>1021.1700000000001</v>
      </c>
      <c r="D77" s="3"/>
      <c r="E77" s="4"/>
    </row>
    <row r="78" ht="12.75" customHeight="1">
      <c r="A78" s="3">
        <v>41737.0</v>
      </c>
      <c r="B78" s="12">
        <v>1958.75</v>
      </c>
      <c r="D78" s="3"/>
      <c r="E78" s="4"/>
    </row>
    <row r="79" ht="12.75" customHeight="1">
      <c r="A79" s="3">
        <v>41740.0</v>
      </c>
      <c r="B79" s="12">
        <v>1915.24</v>
      </c>
      <c r="D79" s="3"/>
      <c r="E79" s="4"/>
    </row>
    <row r="80" ht="12.75" customHeight="1">
      <c r="A80" s="3">
        <v>41741.0</v>
      </c>
      <c r="B80" s="12">
        <v>1912.123</v>
      </c>
      <c r="D80" s="3"/>
      <c r="E80" s="4"/>
    </row>
    <row r="81" ht="12.75" customHeight="1">
      <c r="A81" s="3">
        <v>41742.0</v>
      </c>
      <c r="B81" s="12">
        <v>638.576</v>
      </c>
      <c r="D81" s="3"/>
      <c r="E81" s="4"/>
    </row>
    <row r="82" ht="12.75" customHeight="1">
      <c r="A82" s="3">
        <v>41744.0</v>
      </c>
      <c r="B82" s="12">
        <v>294.71999999999997</v>
      </c>
      <c r="D82" s="3"/>
      <c r="E82" s="4"/>
    </row>
    <row r="83" ht="12.75" customHeight="1">
      <c r="A83" s="3">
        <v>41745.0</v>
      </c>
      <c r="B83" s="12">
        <v>39.072</v>
      </c>
      <c r="D83" s="3"/>
      <c r="E83" s="4"/>
    </row>
    <row r="84" ht="12.75" customHeight="1">
      <c r="A84" s="3">
        <v>41747.0</v>
      </c>
      <c r="B84" s="12">
        <v>1020.5319999999999</v>
      </c>
      <c r="D84" s="3"/>
      <c r="E84" s="4"/>
    </row>
    <row r="85" ht="12.75" customHeight="1">
      <c r="A85" s="3">
        <v>41748.0</v>
      </c>
      <c r="B85" s="12">
        <v>205.46999999999997</v>
      </c>
      <c r="D85" s="3"/>
      <c r="E85" s="4"/>
    </row>
    <row r="86" ht="12.75" customHeight="1">
      <c r="A86" s="3">
        <v>41749.0</v>
      </c>
      <c r="B86" s="12">
        <v>1250.45</v>
      </c>
      <c r="D86" s="3"/>
      <c r="E86" s="4"/>
    </row>
    <row r="87" ht="12.75" customHeight="1">
      <c r="A87" s="3">
        <v>41750.0</v>
      </c>
      <c r="B87" s="12">
        <v>845.36</v>
      </c>
      <c r="D87" s="3"/>
      <c r="E87" s="4"/>
    </row>
    <row r="88" ht="12.75" customHeight="1">
      <c r="A88" s="3">
        <v>41751.0</v>
      </c>
      <c r="B88" s="12">
        <v>257.752</v>
      </c>
      <c r="D88" s="3"/>
      <c r="E88" s="4"/>
    </row>
    <row r="89" ht="12.75" customHeight="1">
      <c r="A89" s="3">
        <v>41752.0</v>
      </c>
      <c r="B89" s="12">
        <v>643.98</v>
      </c>
      <c r="D89" s="3"/>
      <c r="E89" s="4"/>
    </row>
    <row r="90" ht="12.75" customHeight="1">
      <c r="A90" s="3">
        <v>41754.0</v>
      </c>
      <c r="B90" s="12">
        <v>2379.9939999999997</v>
      </c>
      <c r="D90" s="3"/>
      <c r="E90" s="4"/>
    </row>
    <row r="91" ht="12.75" customHeight="1">
      <c r="A91" s="3">
        <v>41755.0</v>
      </c>
      <c r="B91" s="12">
        <v>282.568</v>
      </c>
      <c r="D91" s="3"/>
      <c r="E91" s="4"/>
    </row>
    <row r="92" ht="12.75" customHeight="1">
      <c r="A92" s="3">
        <v>41757.0</v>
      </c>
      <c r="B92" s="12">
        <v>2578.4760000000006</v>
      </c>
      <c r="D92" s="3"/>
      <c r="E92" s="4"/>
    </row>
    <row r="93" ht="12.75" customHeight="1">
      <c r="A93" s="3">
        <v>41758.0</v>
      </c>
      <c r="B93" s="12">
        <v>768.844</v>
      </c>
      <c r="D93" s="3"/>
      <c r="E93" s="4"/>
    </row>
    <row r="94" ht="12.75" customHeight="1">
      <c r="A94" s="3">
        <v>41759.0</v>
      </c>
      <c r="B94" s="12">
        <v>1048.74</v>
      </c>
      <c r="D94" s="3"/>
      <c r="E94" s="4"/>
    </row>
    <row r="95" ht="12.75" customHeight="1">
      <c r="A95" s="3">
        <v>41761.0</v>
      </c>
      <c r="B95" s="12">
        <v>506.12</v>
      </c>
      <c r="D95" s="3"/>
      <c r="E95" s="4"/>
    </row>
    <row r="96" ht="12.75" customHeight="1">
      <c r="A96" s="3">
        <v>41762.0</v>
      </c>
      <c r="B96" s="12">
        <v>72.632</v>
      </c>
      <c r="D96" s="3"/>
      <c r="E96" s="4"/>
    </row>
    <row r="97" ht="12.75" customHeight="1">
      <c r="A97" s="3">
        <v>41763.0</v>
      </c>
      <c r="B97" s="12">
        <v>187.432</v>
      </c>
      <c r="D97" s="3"/>
      <c r="E97" s="4"/>
    </row>
    <row r="98" ht="12.75" customHeight="1">
      <c r="A98" s="3">
        <v>41764.0</v>
      </c>
      <c r="B98" s="12">
        <v>260.97700000000003</v>
      </c>
      <c r="D98" s="3"/>
      <c r="E98" s="4"/>
    </row>
    <row r="99" ht="12.75" customHeight="1">
      <c r="A99" s="3">
        <v>41765.0</v>
      </c>
      <c r="B99" s="12">
        <v>254.456</v>
      </c>
      <c r="D99" s="3"/>
      <c r="E99" s="4"/>
    </row>
    <row r="100" ht="12.75" customHeight="1">
      <c r="A100" s="3">
        <v>41766.0</v>
      </c>
      <c r="B100" s="12">
        <v>1091.3500000000001</v>
      </c>
      <c r="D100" s="3"/>
      <c r="E100" s="4"/>
    </row>
    <row r="101" ht="12.75" customHeight="1">
      <c r="A101" s="3">
        <v>41767.0</v>
      </c>
      <c r="B101" s="12">
        <v>1799.97</v>
      </c>
      <c r="D101" s="3"/>
      <c r="E101" s="4"/>
    </row>
    <row r="102" ht="12.75" customHeight="1">
      <c r="A102" s="3">
        <v>41768.0</v>
      </c>
      <c r="B102" s="12">
        <v>394.47999999999996</v>
      </c>
      <c r="D102" s="3"/>
      <c r="E102" s="4"/>
    </row>
    <row r="103" ht="12.75" customHeight="1">
      <c r="A103" s="3">
        <v>41769.0</v>
      </c>
      <c r="B103" s="12">
        <v>2343.799</v>
      </c>
      <c r="D103" s="3"/>
      <c r="E103" s="4"/>
    </row>
    <row r="104" ht="12.75" customHeight="1">
      <c r="A104" s="3">
        <v>41770.0</v>
      </c>
      <c r="B104" s="12">
        <v>1642.8020000000001</v>
      </c>
      <c r="D104" s="3"/>
      <c r="E104" s="4"/>
    </row>
    <row r="105" ht="12.75" customHeight="1">
      <c r="A105" s="3">
        <v>41771.0</v>
      </c>
      <c r="B105" s="12">
        <v>734.846</v>
      </c>
      <c r="D105" s="3"/>
      <c r="E105" s="4"/>
    </row>
    <row r="106" ht="12.75" customHeight="1">
      <c r="A106" s="3">
        <v>41772.0</v>
      </c>
      <c r="B106" s="12">
        <v>898.3820000000001</v>
      </c>
      <c r="D106" s="3"/>
      <c r="E106" s="4"/>
    </row>
    <row r="107" ht="12.75" customHeight="1">
      <c r="A107" s="3">
        <v>41773.0</v>
      </c>
      <c r="B107" s="12">
        <v>310.88</v>
      </c>
      <c r="D107" s="3"/>
      <c r="E107" s="4"/>
    </row>
    <row r="108" ht="12.75" customHeight="1">
      <c r="A108" s="3">
        <v>41775.0</v>
      </c>
      <c r="B108" s="12">
        <v>289.28</v>
      </c>
      <c r="D108" s="3"/>
      <c r="E108" s="4"/>
    </row>
    <row r="109" ht="12.75" customHeight="1">
      <c r="A109" s="3">
        <v>41776.0</v>
      </c>
      <c r="B109" s="12">
        <v>91.68</v>
      </c>
      <c r="D109" s="3"/>
      <c r="E109" s="4"/>
    </row>
    <row r="110" ht="12.75" customHeight="1">
      <c r="A110" s="3">
        <v>41777.0</v>
      </c>
      <c r="B110" s="12">
        <v>948.9480000000001</v>
      </c>
      <c r="D110" s="3"/>
      <c r="E110" s="4"/>
    </row>
    <row r="111" ht="12.75" customHeight="1">
      <c r="A111" s="3">
        <v>41778.0</v>
      </c>
      <c r="B111" s="12">
        <v>91.62</v>
      </c>
      <c r="D111" s="3"/>
      <c r="E111" s="4"/>
    </row>
    <row r="112" ht="12.75" customHeight="1">
      <c r="A112" s="3">
        <v>41779.0</v>
      </c>
      <c r="B112" s="12">
        <v>320.10400000000004</v>
      </c>
      <c r="D112" s="3"/>
      <c r="E112" s="4"/>
    </row>
    <row r="113" ht="12.75" customHeight="1">
      <c r="A113" s="3">
        <v>41780.0</v>
      </c>
      <c r="B113" s="12">
        <v>4264.328</v>
      </c>
      <c r="D113" s="3"/>
      <c r="E113" s="4"/>
    </row>
    <row r="114" ht="12.75" customHeight="1">
      <c r="A114" s="3">
        <v>41781.0</v>
      </c>
      <c r="B114" s="12">
        <v>180.93</v>
      </c>
      <c r="D114" s="3"/>
      <c r="E114" s="4"/>
    </row>
    <row r="115" ht="12.75" customHeight="1">
      <c r="A115" s="3">
        <v>41782.0</v>
      </c>
      <c r="B115" s="12">
        <v>323.758</v>
      </c>
      <c r="D115" s="3"/>
      <c r="E115" s="4"/>
    </row>
    <row r="116" ht="12.75" customHeight="1">
      <c r="A116" s="3">
        <v>41783.0</v>
      </c>
      <c r="B116" s="12">
        <v>116.28</v>
      </c>
      <c r="D116" s="3"/>
      <c r="E116" s="4"/>
    </row>
    <row r="117" ht="12.75" customHeight="1">
      <c r="A117" s="3">
        <v>41784.0</v>
      </c>
      <c r="B117" s="12">
        <v>119.53999999999999</v>
      </c>
      <c r="D117" s="3"/>
      <c r="E117" s="4"/>
    </row>
    <row r="118" ht="12.75" customHeight="1">
      <c r="A118" s="3">
        <v>41785.0</v>
      </c>
      <c r="B118" s="12">
        <v>1325.718</v>
      </c>
      <c r="D118" s="3"/>
      <c r="E118" s="4"/>
    </row>
    <row r="119" ht="12.75" customHeight="1">
      <c r="A119" s="3">
        <v>41786.0</v>
      </c>
      <c r="B119" s="12">
        <v>2157.394</v>
      </c>
      <c r="D119" s="3"/>
      <c r="E119" s="4"/>
    </row>
    <row r="120" ht="12.75" customHeight="1">
      <c r="A120" s="3">
        <v>41787.0</v>
      </c>
      <c r="B120" s="12">
        <v>221.96800000000002</v>
      </c>
      <c r="D120" s="3"/>
      <c r="E120" s="4"/>
    </row>
    <row r="121" ht="12.75" customHeight="1">
      <c r="A121" s="3">
        <v>41789.0</v>
      </c>
      <c r="B121" s="12">
        <v>1924.9129999999998</v>
      </c>
      <c r="D121" s="3"/>
      <c r="E121" s="4"/>
    </row>
    <row r="122" ht="12.75" customHeight="1">
      <c r="A122" s="3">
        <v>41790.0</v>
      </c>
      <c r="B122" s="12">
        <v>773.7</v>
      </c>
      <c r="D122" s="3"/>
      <c r="E122" s="4"/>
    </row>
    <row r="123" ht="12.75" customHeight="1">
      <c r="A123" s="3">
        <v>41791.0</v>
      </c>
      <c r="B123" s="12">
        <v>5188.52</v>
      </c>
      <c r="D123" s="3"/>
      <c r="E123" s="4"/>
    </row>
    <row r="124" ht="12.75" customHeight="1">
      <c r="A124" s="3">
        <v>41792.0</v>
      </c>
      <c r="B124" s="12">
        <v>738.598</v>
      </c>
      <c r="D124" s="3"/>
      <c r="E124" s="4"/>
    </row>
    <row r="125" ht="12.75" customHeight="1">
      <c r="A125" s="3">
        <v>41793.0</v>
      </c>
      <c r="B125" s="12">
        <v>741.336</v>
      </c>
      <c r="D125" s="3"/>
      <c r="E125" s="4"/>
    </row>
    <row r="126" ht="12.75" customHeight="1">
      <c r="A126" s="3">
        <v>41794.0</v>
      </c>
      <c r="B126" s="12">
        <v>456.27199999999993</v>
      </c>
      <c r="D126" s="3"/>
      <c r="E126" s="4"/>
    </row>
    <row r="127" ht="12.75" customHeight="1">
      <c r="A127" s="3">
        <v>41796.0</v>
      </c>
      <c r="B127" s="12">
        <v>1374.0010000000002</v>
      </c>
      <c r="D127" s="3"/>
      <c r="E127" s="4"/>
    </row>
    <row r="128" ht="12.75" customHeight="1">
      <c r="A128" s="3">
        <v>41797.0</v>
      </c>
      <c r="B128" s="12">
        <v>281.397</v>
      </c>
      <c r="D128" s="3"/>
      <c r="E128" s="4"/>
    </row>
    <row r="129" ht="12.75" customHeight="1">
      <c r="A129" s="3">
        <v>41798.0</v>
      </c>
      <c r="B129" s="12">
        <v>2501.264</v>
      </c>
      <c r="D129" s="3"/>
      <c r="E129" s="4"/>
    </row>
    <row r="130" ht="12.75" customHeight="1">
      <c r="A130" s="3">
        <v>41799.0</v>
      </c>
      <c r="B130" s="12">
        <v>5463.008</v>
      </c>
      <c r="D130" s="3"/>
      <c r="E130" s="4"/>
    </row>
    <row r="131" ht="12.75" customHeight="1">
      <c r="A131" s="3">
        <v>41800.0</v>
      </c>
      <c r="B131" s="12">
        <v>491.55</v>
      </c>
      <c r="D131" s="3"/>
      <c r="E131" s="4"/>
    </row>
    <row r="132" ht="12.75" customHeight="1">
      <c r="A132" s="3">
        <v>41803.0</v>
      </c>
      <c r="B132" s="12">
        <v>14.52</v>
      </c>
      <c r="D132" s="3"/>
      <c r="E132" s="4"/>
    </row>
    <row r="133" ht="12.75" customHeight="1">
      <c r="A133" s="3">
        <v>41804.0</v>
      </c>
      <c r="B133" s="12">
        <v>212.94</v>
      </c>
      <c r="D133" s="3"/>
      <c r="E133" s="4"/>
    </row>
    <row r="134" ht="12.75" customHeight="1">
      <c r="A134" s="3">
        <v>41805.0</v>
      </c>
      <c r="B134" s="12">
        <v>942.9739999999999</v>
      </c>
      <c r="D134" s="3"/>
      <c r="E134" s="4"/>
    </row>
    <row r="135" ht="12.75" customHeight="1">
      <c r="A135" s="3">
        <v>41806.0</v>
      </c>
      <c r="B135" s="12">
        <v>763.792</v>
      </c>
      <c r="D135" s="3"/>
      <c r="E135" s="4"/>
    </row>
    <row r="136" ht="12.75" customHeight="1">
      <c r="A136" s="3">
        <v>41807.0</v>
      </c>
      <c r="B136" s="12">
        <v>3418.502</v>
      </c>
      <c r="D136" s="3"/>
      <c r="E136" s="4"/>
    </row>
    <row r="137" ht="12.75" customHeight="1">
      <c r="A137" s="3">
        <v>41808.0</v>
      </c>
      <c r="B137" s="12">
        <v>139.8</v>
      </c>
      <c r="D137" s="3"/>
      <c r="E137" s="4"/>
    </row>
    <row r="138" ht="12.75" customHeight="1">
      <c r="A138" s="3">
        <v>41810.0</v>
      </c>
      <c r="B138" s="12">
        <v>1828.9495999999997</v>
      </c>
      <c r="D138" s="3"/>
      <c r="E138" s="4"/>
    </row>
    <row r="139" ht="12.75" customHeight="1">
      <c r="A139" s="3">
        <v>41811.0</v>
      </c>
      <c r="B139" s="12">
        <v>4107.443</v>
      </c>
      <c r="D139" s="3"/>
      <c r="E139" s="4"/>
    </row>
    <row r="140" ht="12.75" customHeight="1">
      <c r="A140" s="3">
        <v>41812.0</v>
      </c>
      <c r="B140" s="12">
        <v>1975.4979999999998</v>
      </c>
      <c r="D140" s="3"/>
      <c r="E140" s="4"/>
    </row>
    <row r="141" ht="12.75" customHeight="1">
      <c r="A141" s="3">
        <v>41813.0</v>
      </c>
      <c r="B141" s="12">
        <v>109.49600000000001</v>
      </c>
      <c r="D141" s="3"/>
      <c r="E141" s="4"/>
    </row>
    <row r="142" ht="12.75" customHeight="1">
      <c r="A142" s="3">
        <v>41814.0</v>
      </c>
      <c r="B142" s="12">
        <v>4.272</v>
      </c>
      <c r="D142" s="3"/>
      <c r="E142" s="4"/>
    </row>
    <row r="143" ht="12.75" customHeight="1">
      <c r="A143" s="3">
        <v>41815.0</v>
      </c>
      <c r="B143" s="12">
        <v>792.76</v>
      </c>
      <c r="D143" s="3"/>
      <c r="E143" s="4"/>
    </row>
    <row r="144" ht="12.75" customHeight="1">
      <c r="A144" s="3">
        <v>41817.0</v>
      </c>
      <c r="B144" s="12">
        <v>616.14</v>
      </c>
      <c r="D144" s="3"/>
      <c r="E144" s="4"/>
    </row>
    <row r="145" ht="12.75" customHeight="1">
      <c r="A145" s="3">
        <v>41818.0</v>
      </c>
      <c r="B145" s="12">
        <v>1645.791</v>
      </c>
      <c r="D145" s="3"/>
      <c r="E145" s="4"/>
    </row>
    <row r="146" ht="12.75" customHeight="1">
      <c r="A146" s="3">
        <v>41819.0</v>
      </c>
      <c r="B146" s="12">
        <v>46.68</v>
      </c>
      <c r="D146" s="3"/>
      <c r="E146" s="4"/>
    </row>
    <row r="147" ht="12.75" customHeight="1">
      <c r="A147" s="3">
        <v>41820.0</v>
      </c>
      <c r="B147" s="12">
        <v>739.624</v>
      </c>
      <c r="D147" s="3"/>
      <c r="E147" s="4"/>
    </row>
    <row r="148" ht="12.75" customHeight="1">
      <c r="A148" s="3">
        <v>41821.0</v>
      </c>
      <c r="B148" s="12">
        <v>601.0239999999999</v>
      </c>
      <c r="D148" s="3"/>
      <c r="E148" s="4"/>
    </row>
    <row r="149" ht="12.75" customHeight="1">
      <c r="A149" s="3">
        <v>41822.0</v>
      </c>
      <c r="B149" s="12">
        <v>79.56</v>
      </c>
      <c r="D149" s="3"/>
      <c r="E149" s="4"/>
    </row>
    <row r="150" ht="12.75" customHeight="1">
      <c r="A150" s="3">
        <v>41824.0</v>
      </c>
      <c r="B150" s="12">
        <v>247.40800000000002</v>
      </c>
      <c r="D150" s="3"/>
      <c r="E150" s="4"/>
    </row>
    <row r="151" ht="12.75" customHeight="1">
      <c r="A151" s="3">
        <v>41825.0</v>
      </c>
      <c r="B151" s="12">
        <v>1444.104</v>
      </c>
      <c r="D151" s="3"/>
      <c r="E151" s="4"/>
    </row>
    <row r="152" ht="12.75" customHeight="1">
      <c r="A152" s="3">
        <v>41826.0</v>
      </c>
      <c r="B152" s="12">
        <v>1038.472</v>
      </c>
      <c r="D152" s="3"/>
      <c r="E152" s="4"/>
    </row>
    <row r="153" ht="12.75" customHeight="1">
      <c r="A153" s="3">
        <v>41827.0</v>
      </c>
      <c r="B153" s="12">
        <v>241.19400000000002</v>
      </c>
      <c r="D153" s="3"/>
      <c r="E153" s="4"/>
    </row>
    <row r="154" ht="12.75" customHeight="1">
      <c r="A154" s="3">
        <v>41828.0</v>
      </c>
      <c r="B154" s="12">
        <v>763.074</v>
      </c>
      <c r="D154" s="3"/>
      <c r="E154" s="4"/>
    </row>
    <row r="155" ht="12.75" customHeight="1">
      <c r="A155" s="3">
        <v>41829.0</v>
      </c>
      <c r="B155" s="12">
        <v>265.521</v>
      </c>
      <c r="D155" s="3"/>
      <c r="E155" s="4"/>
    </row>
    <row r="156" ht="12.75" customHeight="1">
      <c r="A156" s="3">
        <v>41831.0</v>
      </c>
      <c r="B156" s="12">
        <v>2187.206</v>
      </c>
      <c r="D156" s="3"/>
      <c r="E156" s="4"/>
    </row>
    <row r="157" ht="12.75" customHeight="1">
      <c r="A157" s="3">
        <v>41832.0</v>
      </c>
      <c r="B157" s="12">
        <v>1960.0119999999997</v>
      </c>
      <c r="D157" s="3"/>
      <c r="E157" s="4"/>
    </row>
    <row r="158" ht="12.75" customHeight="1">
      <c r="A158" s="3">
        <v>41833.0</v>
      </c>
      <c r="B158" s="12">
        <v>351.216</v>
      </c>
      <c r="D158" s="3"/>
      <c r="E158" s="4"/>
    </row>
    <row r="159" ht="12.75" customHeight="1">
      <c r="A159" s="3">
        <v>41834.0</v>
      </c>
      <c r="B159" s="12">
        <v>292.594</v>
      </c>
      <c r="D159" s="3"/>
      <c r="E159" s="4"/>
    </row>
    <row r="160" ht="12.75" customHeight="1">
      <c r="A160" s="3">
        <v>41835.0</v>
      </c>
      <c r="B160" s="12">
        <v>9.51</v>
      </c>
      <c r="D160" s="3"/>
      <c r="E160" s="4"/>
    </row>
    <row r="161" ht="12.75" customHeight="1">
      <c r="A161" s="3">
        <v>41838.0</v>
      </c>
      <c r="B161" s="12">
        <v>273.04</v>
      </c>
      <c r="D161" s="3"/>
      <c r="E161" s="4"/>
    </row>
    <row r="162" ht="12.75" customHeight="1">
      <c r="A162" s="3">
        <v>41839.0</v>
      </c>
      <c r="B162" s="12">
        <v>461.326</v>
      </c>
      <c r="D162" s="3"/>
      <c r="E162" s="4"/>
    </row>
    <row r="163" ht="12.75" customHeight="1">
      <c r="A163" s="3">
        <v>41840.0</v>
      </c>
      <c r="B163" s="12">
        <v>2285.786</v>
      </c>
      <c r="D163" s="3"/>
      <c r="E163" s="4"/>
    </row>
    <row r="164" ht="12.75" customHeight="1">
      <c r="A164" s="3">
        <v>41841.0</v>
      </c>
      <c r="B164" s="12">
        <v>1961.482</v>
      </c>
      <c r="D164" s="3"/>
      <c r="E164" s="4"/>
    </row>
    <row r="165" ht="12.75" customHeight="1">
      <c r="A165" s="3">
        <v>41842.0</v>
      </c>
      <c r="B165" s="12">
        <v>1348.344</v>
      </c>
      <c r="D165" s="3"/>
      <c r="E165" s="4"/>
    </row>
    <row r="166" ht="12.75" customHeight="1">
      <c r="A166" s="3">
        <v>41843.0</v>
      </c>
      <c r="B166" s="12">
        <v>2613.184</v>
      </c>
      <c r="D166" s="3"/>
      <c r="E166" s="4"/>
    </row>
    <row r="167" ht="12.75" customHeight="1">
      <c r="A167" s="3">
        <v>41845.0</v>
      </c>
      <c r="B167" s="12">
        <v>8341.289999999999</v>
      </c>
      <c r="D167" s="3"/>
      <c r="E167" s="4"/>
    </row>
    <row r="168" ht="12.75" customHeight="1">
      <c r="A168" s="3">
        <v>41846.0</v>
      </c>
      <c r="B168" s="12">
        <v>5039.994</v>
      </c>
      <c r="D168" s="3"/>
      <c r="E168" s="4"/>
    </row>
    <row r="169" ht="12.75" customHeight="1">
      <c r="A169" s="3">
        <v>41847.0</v>
      </c>
      <c r="B169" s="12">
        <v>580.06</v>
      </c>
      <c r="D169" s="3"/>
      <c r="E169" s="4"/>
    </row>
    <row r="170" ht="12.75" customHeight="1">
      <c r="A170" s="3">
        <v>41848.0</v>
      </c>
      <c r="B170" s="12">
        <v>193.152</v>
      </c>
      <c r="D170" s="3"/>
      <c r="E170" s="4"/>
    </row>
    <row r="171" ht="12.75" customHeight="1">
      <c r="A171" s="3">
        <v>41850.0</v>
      </c>
      <c r="B171" s="12">
        <v>1367.84</v>
      </c>
      <c r="D171" s="3"/>
      <c r="E171" s="4"/>
    </row>
    <row r="172" ht="12.75" customHeight="1">
      <c r="A172" s="3">
        <v>41852.0</v>
      </c>
      <c r="B172" s="12">
        <v>228.32800000000003</v>
      </c>
      <c r="D172" s="3"/>
      <c r="E172" s="4"/>
    </row>
    <row r="173" ht="12.75" customHeight="1">
      <c r="A173" s="3">
        <v>41853.0</v>
      </c>
      <c r="B173" s="12">
        <v>886.2800000000001</v>
      </c>
      <c r="D173" s="3"/>
      <c r="E173" s="4"/>
    </row>
    <row r="174" ht="12.75" customHeight="1">
      <c r="A174" s="3">
        <v>41854.0</v>
      </c>
      <c r="B174" s="12">
        <v>477.994</v>
      </c>
      <c r="D174" s="3"/>
      <c r="E174" s="4"/>
    </row>
    <row r="175" ht="12.75" customHeight="1">
      <c r="A175" s="3">
        <v>41855.0</v>
      </c>
      <c r="B175" s="12">
        <v>2743.1540000000005</v>
      </c>
      <c r="D175" s="3"/>
      <c r="E175" s="4"/>
    </row>
    <row r="176" ht="12.75" customHeight="1">
      <c r="A176" s="3">
        <v>41856.0</v>
      </c>
      <c r="B176" s="12">
        <v>2408.724</v>
      </c>
      <c r="D176" s="3"/>
      <c r="E176" s="4"/>
    </row>
    <row r="177" ht="12.75" customHeight="1">
      <c r="A177" s="3">
        <v>41857.0</v>
      </c>
      <c r="B177" s="12">
        <v>262.89</v>
      </c>
      <c r="D177" s="3"/>
      <c r="E177" s="4"/>
    </row>
    <row r="178" ht="12.75" customHeight="1">
      <c r="A178" s="3">
        <v>41859.0</v>
      </c>
      <c r="B178" s="12">
        <v>3955.629000000001</v>
      </c>
      <c r="D178" s="3"/>
      <c r="E178" s="4"/>
    </row>
    <row r="179" ht="12.75" customHeight="1">
      <c r="A179" s="3">
        <v>41860.0</v>
      </c>
      <c r="B179" s="12">
        <v>3605.6850000000004</v>
      </c>
      <c r="D179" s="3"/>
      <c r="E179" s="4"/>
    </row>
    <row r="180" ht="12.75" customHeight="1">
      <c r="A180" s="3">
        <v>41862.0</v>
      </c>
      <c r="B180" s="12">
        <v>451.62</v>
      </c>
      <c r="D180" s="3"/>
      <c r="E180" s="4"/>
    </row>
    <row r="181" ht="12.75" customHeight="1">
      <c r="A181" s="3">
        <v>41863.0</v>
      </c>
      <c r="B181" s="12">
        <v>1832.38</v>
      </c>
      <c r="D181" s="3"/>
      <c r="E181" s="4"/>
    </row>
    <row r="182" ht="12.75" customHeight="1">
      <c r="A182" s="3">
        <v>41866.0</v>
      </c>
      <c r="B182" s="12">
        <v>842.7820000000002</v>
      </c>
      <c r="D182" s="3"/>
      <c r="E182" s="4"/>
    </row>
    <row r="183" ht="12.75" customHeight="1">
      <c r="A183" s="3">
        <v>41867.0</v>
      </c>
      <c r="B183" s="12">
        <v>853.092</v>
      </c>
      <c r="D183" s="3"/>
      <c r="E183" s="4"/>
    </row>
    <row r="184" ht="12.75" customHeight="1">
      <c r="A184" s="3">
        <v>41868.0</v>
      </c>
      <c r="B184" s="12">
        <v>500.342</v>
      </c>
      <c r="D184" s="3"/>
      <c r="E184" s="4"/>
    </row>
    <row r="185" ht="12.75" customHeight="1">
      <c r="A185" s="3">
        <v>41870.0</v>
      </c>
      <c r="B185" s="12">
        <v>1439.106</v>
      </c>
      <c r="D185" s="3"/>
      <c r="E185" s="4"/>
    </row>
    <row r="186" ht="12.75" customHeight="1">
      <c r="A186" s="3">
        <v>41871.0</v>
      </c>
      <c r="B186" s="12">
        <v>1838.722</v>
      </c>
      <c r="D186" s="3"/>
      <c r="E186" s="4"/>
    </row>
    <row r="187" ht="12.75" customHeight="1">
      <c r="A187" s="3">
        <v>41873.0</v>
      </c>
      <c r="B187" s="12">
        <v>23.104</v>
      </c>
      <c r="D187" s="3"/>
      <c r="E187" s="4"/>
    </row>
    <row r="188" ht="12.75" customHeight="1">
      <c r="A188" s="3">
        <v>41874.0</v>
      </c>
      <c r="B188" s="12">
        <v>565.2239999999999</v>
      </c>
      <c r="D188" s="3"/>
      <c r="E188" s="4"/>
    </row>
    <row r="189" ht="12.75" customHeight="1">
      <c r="A189" s="3">
        <v>41875.0</v>
      </c>
      <c r="B189" s="12">
        <v>59.739999999999995</v>
      </c>
      <c r="D189" s="3"/>
      <c r="E189" s="4"/>
    </row>
    <row r="190" ht="12.75" customHeight="1">
      <c r="A190" s="3">
        <v>41876.0</v>
      </c>
      <c r="B190" s="12">
        <v>1451.6499999999999</v>
      </c>
      <c r="D190" s="3"/>
      <c r="E190" s="4"/>
    </row>
    <row r="191" ht="12.75" customHeight="1">
      <c r="A191" s="3">
        <v>41877.0</v>
      </c>
      <c r="B191" s="12">
        <v>366.80999999999995</v>
      </c>
      <c r="D191" s="3"/>
      <c r="E191" s="4"/>
    </row>
    <row r="192" ht="12.75" customHeight="1">
      <c r="A192" s="3">
        <v>41878.0</v>
      </c>
      <c r="B192" s="12">
        <v>2070.13</v>
      </c>
      <c r="D192" s="3"/>
      <c r="E192" s="4"/>
    </row>
    <row r="193" ht="12.75" customHeight="1">
      <c r="A193" s="3">
        <v>41880.0</v>
      </c>
      <c r="B193" s="12">
        <v>832.3225</v>
      </c>
      <c r="D193" s="3"/>
      <c r="E193" s="4"/>
    </row>
    <row r="194" ht="12.75" customHeight="1">
      <c r="A194" s="3">
        <v>41881.0</v>
      </c>
      <c r="B194" s="12">
        <v>121.24</v>
      </c>
      <c r="D194" s="3"/>
      <c r="E194" s="4"/>
    </row>
    <row r="195" ht="12.75" customHeight="1">
      <c r="A195" s="3">
        <v>41882.0</v>
      </c>
      <c r="B195" s="12">
        <v>92.52</v>
      </c>
      <c r="D195" s="3"/>
      <c r="E195" s="4"/>
    </row>
    <row r="196" ht="12.75" customHeight="1">
      <c r="A196" s="3">
        <v>41883.0</v>
      </c>
      <c r="B196" s="12">
        <v>469.43600000000004</v>
      </c>
      <c r="D196" s="3"/>
      <c r="E196" s="4"/>
    </row>
    <row r="197" ht="12.75" customHeight="1">
      <c r="A197" s="3">
        <v>41884.0</v>
      </c>
      <c r="B197" s="12">
        <v>3254.15</v>
      </c>
      <c r="D197" s="3"/>
      <c r="E197" s="4"/>
    </row>
    <row r="198" ht="12.75" customHeight="1">
      <c r="A198" s="3">
        <v>41885.0</v>
      </c>
      <c r="B198" s="12">
        <v>22.08</v>
      </c>
      <c r="D198" s="3"/>
      <c r="E198" s="4"/>
    </row>
    <row r="199" ht="12.75" customHeight="1">
      <c r="A199" s="3">
        <v>41887.0</v>
      </c>
      <c r="B199" s="12">
        <v>296.304</v>
      </c>
      <c r="D199" s="3"/>
      <c r="E199" s="4"/>
    </row>
    <row r="200" ht="12.75" customHeight="1">
      <c r="A200" s="3">
        <v>41888.0</v>
      </c>
      <c r="B200" s="12">
        <v>100.36</v>
      </c>
      <c r="D200" s="3"/>
      <c r="E200" s="4"/>
    </row>
    <row r="201" ht="12.75" customHeight="1">
      <c r="A201" s="3">
        <v>41889.0</v>
      </c>
      <c r="B201" s="12">
        <v>3523.8750000000005</v>
      </c>
      <c r="D201" s="3"/>
      <c r="E201" s="4"/>
    </row>
    <row r="202" ht="12.75" customHeight="1">
      <c r="A202" s="3">
        <v>41890.0</v>
      </c>
      <c r="B202" s="12">
        <v>14228.427999999996</v>
      </c>
      <c r="D202" s="3"/>
      <c r="E202" s="4"/>
    </row>
    <row r="203" ht="12.75" customHeight="1">
      <c r="A203" s="3">
        <v>41891.0</v>
      </c>
      <c r="B203" s="12">
        <v>4043.5879999999997</v>
      </c>
      <c r="D203" s="3"/>
      <c r="E203" s="4"/>
    </row>
    <row r="204" ht="12.75" customHeight="1">
      <c r="A204" s="3">
        <v>41892.0</v>
      </c>
      <c r="B204" s="12">
        <v>1855.228</v>
      </c>
      <c r="D204" s="3"/>
      <c r="E204" s="4"/>
    </row>
    <row r="205" ht="12.75" customHeight="1">
      <c r="A205" s="3">
        <v>41893.0</v>
      </c>
      <c r="B205" s="12">
        <v>127.95</v>
      </c>
      <c r="D205" s="3"/>
      <c r="E205" s="4"/>
    </row>
    <row r="206" ht="12.75" customHeight="1">
      <c r="A206" s="3">
        <v>41894.0</v>
      </c>
      <c r="B206" s="12">
        <v>4904.66</v>
      </c>
      <c r="D206" s="3"/>
      <c r="E206" s="4"/>
    </row>
    <row r="207" ht="12.75" customHeight="1">
      <c r="A207" s="3">
        <v>41895.0</v>
      </c>
      <c r="B207" s="12">
        <v>1275.4080000000001</v>
      </c>
      <c r="D207" s="3"/>
      <c r="E207" s="4"/>
    </row>
    <row r="208" ht="12.75" customHeight="1">
      <c r="A208" s="3">
        <v>41896.0</v>
      </c>
      <c r="B208" s="12">
        <v>5023.716</v>
      </c>
      <c r="D208" s="3"/>
      <c r="E208" s="4"/>
    </row>
    <row r="209" ht="12.75" customHeight="1">
      <c r="A209" s="3">
        <v>41897.0</v>
      </c>
      <c r="B209" s="12">
        <v>133.436</v>
      </c>
      <c r="D209" s="3"/>
      <c r="E209" s="4"/>
    </row>
    <row r="210" ht="12.75" customHeight="1">
      <c r="A210" s="3">
        <v>41898.0</v>
      </c>
      <c r="B210" s="12">
        <v>33.552</v>
      </c>
      <c r="D210" s="3"/>
      <c r="E210" s="4"/>
    </row>
    <row r="211" ht="12.75" customHeight="1">
      <c r="A211" s="3">
        <v>41899.0</v>
      </c>
      <c r="B211" s="12">
        <v>820.523</v>
      </c>
      <c r="D211" s="3"/>
      <c r="E211" s="4"/>
    </row>
    <row r="212" ht="12.75" customHeight="1">
      <c r="A212" s="3">
        <v>41901.0</v>
      </c>
      <c r="B212" s="12">
        <v>9338.637</v>
      </c>
      <c r="D212" s="3"/>
      <c r="E212" s="4"/>
    </row>
    <row r="213" ht="12.75" customHeight="1">
      <c r="A213" s="3">
        <v>41902.0</v>
      </c>
      <c r="B213" s="12">
        <v>5335.968</v>
      </c>
      <c r="D213" s="3"/>
      <c r="E213" s="4"/>
    </row>
    <row r="214" ht="12.75" customHeight="1">
      <c r="A214" s="3">
        <v>41903.0</v>
      </c>
      <c r="B214" s="12">
        <v>2679.6519999999996</v>
      </c>
      <c r="D214" s="3"/>
      <c r="E214" s="4"/>
    </row>
    <row r="215" ht="12.75" customHeight="1">
      <c r="A215" s="3">
        <v>41904.0</v>
      </c>
      <c r="B215" s="12">
        <v>1240.2659999999998</v>
      </c>
      <c r="D215" s="3"/>
      <c r="E215" s="4"/>
    </row>
    <row r="216" ht="12.75" customHeight="1">
      <c r="A216" s="3">
        <v>41905.0</v>
      </c>
      <c r="B216" s="12">
        <v>10662.337000000001</v>
      </c>
      <c r="D216" s="3"/>
      <c r="E216" s="4"/>
    </row>
    <row r="217" ht="12.75" customHeight="1">
      <c r="A217" s="3">
        <v>41906.0</v>
      </c>
      <c r="B217" s="12">
        <v>211.96</v>
      </c>
      <c r="D217" s="3"/>
      <c r="E217" s="4"/>
    </row>
    <row r="218" ht="12.75" customHeight="1">
      <c r="A218" s="3">
        <v>41907.0</v>
      </c>
      <c r="B218" s="12">
        <v>354.88880000000006</v>
      </c>
      <c r="D218" s="3"/>
      <c r="E218" s="4"/>
    </row>
    <row r="219" ht="12.75" customHeight="1">
      <c r="A219" s="3">
        <v>41908.0</v>
      </c>
      <c r="B219" s="12">
        <v>1480.614</v>
      </c>
      <c r="D219" s="3"/>
      <c r="E219" s="4"/>
    </row>
    <row r="220" ht="12.75" customHeight="1">
      <c r="A220" s="3">
        <v>41909.0</v>
      </c>
      <c r="B220" s="12">
        <v>773.4399999999999</v>
      </c>
      <c r="D220" s="3"/>
      <c r="E220" s="4"/>
    </row>
    <row r="221" ht="12.75" customHeight="1">
      <c r="A221" s="3">
        <v>41910.0</v>
      </c>
      <c r="B221" s="12">
        <v>490.29200000000003</v>
      </c>
      <c r="D221" s="3"/>
      <c r="E221" s="4"/>
    </row>
    <row r="222" ht="12.75" customHeight="1">
      <c r="A222" s="3">
        <v>41911.0</v>
      </c>
      <c r="B222" s="12">
        <v>8109.07</v>
      </c>
      <c r="D222" s="3"/>
      <c r="E222" s="4"/>
    </row>
    <row r="223" ht="12.75" customHeight="1">
      <c r="A223" s="3">
        <v>41912.0</v>
      </c>
      <c r="B223" s="12">
        <v>987.5320000000002</v>
      </c>
      <c r="D223" s="3"/>
      <c r="E223" s="4"/>
    </row>
    <row r="224" ht="12.75" customHeight="1">
      <c r="A224" s="3">
        <v>41913.0</v>
      </c>
      <c r="B224" s="12">
        <v>4.71</v>
      </c>
      <c r="D224" s="3"/>
      <c r="E224" s="4"/>
    </row>
    <row r="225" ht="12.75" customHeight="1">
      <c r="A225" s="3">
        <v>41914.0</v>
      </c>
      <c r="B225" s="12">
        <v>598.144</v>
      </c>
      <c r="D225" s="3"/>
      <c r="E225" s="4"/>
    </row>
    <row r="226" ht="12.75" customHeight="1">
      <c r="A226" s="3">
        <v>41915.0</v>
      </c>
      <c r="B226" s="12">
        <v>862.683</v>
      </c>
      <c r="D226" s="3"/>
      <c r="E226" s="4"/>
    </row>
    <row r="227" ht="12.75" customHeight="1">
      <c r="A227" s="3">
        <v>41916.0</v>
      </c>
      <c r="B227" s="12">
        <v>728.748</v>
      </c>
      <c r="D227" s="3"/>
      <c r="E227" s="4"/>
    </row>
    <row r="228" ht="12.75" customHeight="1">
      <c r="A228" s="3">
        <v>41917.0</v>
      </c>
      <c r="B228" s="12">
        <v>191.9</v>
      </c>
      <c r="D228" s="3"/>
      <c r="E228" s="4"/>
    </row>
    <row r="229" ht="12.75" customHeight="1">
      <c r="A229" s="3">
        <v>41918.0</v>
      </c>
      <c r="B229" s="12">
        <v>494.71</v>
      </c>
      <c r="D229" s="3"/>
      <c r="E229" s="4"/>
    </row>
    <row r="230" ht="12.75" customHeight="1">
      <c r="A230" s="3">
        <v>41919.0</v>
      </c>
      <c r="B230" s="12">
        <v>237.35999999999999</v>
      </c>
      <c r="D230" s="3"/>
      <c r="E230" s="4"/>
    </row>
    <row r="231" ht="12.75" customHeight="1">
      <c r="A231" s="3">
        <v>41920.0</v>
      </c>
      <c r="B231" s="12">
        <v>147.392</v>
      </c>
      <c r="D231" s="3"/>
      <c r="E231" s="4"/>
    </row>
    <row r="232" ht="12.75" customHeight="1">
      <c r="A232" s="3">
        <v>41921.0</v>
      </c>
      <c r="B232" s="12">
        <v>249.35999999999999</v>
      </c>
      <c r="D232" s="3"/>
      <c r="E232" s="4"/>
    </row>
    <row r="233" ht="12.75" customHeight="1">
      <c r="A233" s="3">
        <v>41922.0</v>
      </c>
      <c r="B233" s="12">
        <v>2049.386</v>
      </c>
      <c r="D233" s="3"/>
      <c r="E233" s="4"/>
    </row>
    <row r="234" ht="12.75" customHeight="1">
      <c r="A234" s="3">
        <v>41923.0</v>
      </c>
      <c r="B234" s="12">
        <v>1381.164</v>
      </c>
      <c r="D234" s="3"/>
      <c r="E234" s="4"/>
    </row>
    <row r="235" ht="12.75" customHeight="1">
      <c r="A235" s="3">
        <v>41924.0</v>
      </c>
      <c r="B235" s="12">
        <v>58.53</v>
      </c>
      <c r="D235" s="3"/>
      <c r="E235" s="4"/>
    </row>
    <row r="236" ht="12.75" customHeight="1">
      <c r="A236" s="3">
        <v>41925.0</v>
      </c>
      <c r="B236" s="12">
        <v>2212.182</v>
      </c>
      <c r="D236" s="3"/>
      <c r="E236" s="4"/>
    </row>
    <row r="237" ht="12.75" customHeight="1">
      <c r="A237" s="3">
        <v>41926.0</v>
      </c>
      <c r="B237" s="12">
        <v>4525.4839999999995</v>
      </c>
      <c r="D237" s="3"/>
      <c r="E237" s="4"/>
    </row>
    <row r="238" ht="12.75" customHeight="1">
      <c r="A238" s="3">
        <v>41927.0</v>
      </c>
      <c r="B238" s="12">
        <v>206.724</v>
      </c>
      <c r="D238" s="3"/>
      <c r="E238" s="4"/>
    </row>
    <row r="239" ht="12.75" customHeight="1">
      <c r="A239" s="3">
        <v>41928.0</v>
      </c>
      <c r="B239" s="12">
        <v>194.322</v>
      </c>
      <c r="D239" s="3"/>
      <c r="E239" s="4"/>
    </row>
    <row r="240" ht="12.75" customHeight="1">
      <c r="A240" s="3">
        <v>41929.0</v>
      </c>
      <c r="B240" s="12">
        <v>136.06799999999998</v>
      </c>
      <c r="D240" s="3"/>
      <c r="E240" s="4"/>
    </row>
    <row r="241" ht="12.75" customHeight="1">
      <c r="A241" s="3">
        <v>41930.0</v>
      </c>
      <c r="B241" s="12">
        <v>3134.916</v>
      </c>
      <c r="D241" s="3"/>
      <c r="E241" s="4"/>
    </row>
    <row r="242" ht="12.75" customHeight="1">
      <c r="A242" s="3">
        <v>41931.0</v>
      </c>
      <c r="B242" s="12">
        <v>641.104</v>
      </c>
      <c r="D242" s="3"/>
      <c r="E242" s="4"/>
    </row>
    <row r="243" ht="12.75" customHeight="1">
      <c r="A243" s="3">
        <v>41932.0</v>
      </c>
      <c r="B243" s="12">
        <v>1501.104</v>
      </c>
      <c r="D243" s="3"/>
      <c r="E243" s="4"/>
    </row>
    <row r="244" ht="12.75" customHeight="1">
      <c r="A244" s="3">
        <v>41933.0</v>
      </c>
      <c r="B244" s="12">
        <v>1356.602</v>
      </c>
      <c r="D244" s="3"/>
      <c r="E244" s="4"/>
    </row>
    <row r="245" ht="12.75" customHeight="1">
      <c r="A245" s="3">
        <v>41934.0</v>
      </c>
      <c r="B245" s="12">
        <v>223.808</v>
      </c>
      <c r="D245" s="3"/>
      <c r="E245" s="4"/>
    </row>
    <row r="246" ht="12.75" customHeight="1">
      <c r="A246" s="3">
        <v>41936.0</v>
      </c>
      <c r="B246" s="12">
        <v>56.49</v>
      </c>
      <c r="D246" s="3"/>
      <c r="E246" s="4"/>
    </row>
    <row r="247" ht="12.75" customHeight="1">
      <c r="A247" s="3">
        <v>41937.0</v>
      </c>
      <c r="B247" s="12">
        <v>103.882</v>
      </c>
      <c r="D247" s="3"/>
      <c r="E247" s="4"/>
    </row>
    <row r="248" ht="12.75" customHeight="1">
      <c r="A248" s="3">
        <v>41938.0</v>
      </c>
      <c r="B248" s="12">
        <v>447.88</v>
      </c>
      <c r="D248" s="3"/>
      <c r="E248" s="4"/>
    </row>
    <row r="249" ht="12.75" customHeight="1">
      <c r="A249" s="3">
        <v>41939.0</v>
      </c>
      <c r="B249" s="12">
        <v>22.32</v>
      </c>
      <c r="D249" s="3"/>
      <c r="E249" s="4"/>
    </row>
    <row r="250" ht="12.75" customHeight="1">
      <c r="A250" s="3">
        <v>41940.0</v>
      </c>
      <c r="B250" s="12">
        <v>1510.5819999999999</v>
      </c>
      <c r="D250" s="3"/>
      <c r="E250" s="4"/>
    </row>
    <row r="251" ht="12.75" customHeight="1">
      <c r="A251" s="3">
        <v>41941.0</v>
      </c>
      <c r="B251" s="12">
        <v>2813.8120000000004</v>
      </c>
      <c r="D251" s="3"/>
      <c r="E251" s="4"/>
    </row>
    <row r="252" ht="12.75" customHeight="1">
      <c r="A252" s="3">
        <v>41943.0</v>
      </c>
      <c r="B252" s="12">
        <v>5362.026000000001</v>
      </c>
      <c r="D252" s="3"/>
      <c r="E252" s="4"/>
    </row>
    <row r="253" ht="12.75" customHeight="1">
      <c r="A253" s="3">
        <v>41944.0</v>
      </c>
      <c r="B253" s="12">
        <v>4732.080000000001</v>
      </c>
      <c r="D253" s="3"/>
      <c r="E253" s="4"/>
    </row>
    <row r="254" ht="12.75" customHeight="1">
      <c r="A254" s="3">
        <v>41945.0</v>
      </c>
      <c r="B254" s="12">
        <v>2126.3700000000003</v>
      </c>
      <c r="D254" s="3"/>
      <c r="E254" s="4"/>
    </row>
    <row r="255" ht="12.75" customHeight="1">
      <c r="A255" s="3">
        <v>41946.0</v>
      </c>
      <c r="B255" s="12">
        <v>2784.1630000000005</v>
      </c>
      <c r="D255" s="3"/>
      <c r="E255" s="4"/>
    </row>
    <row r="256" ht="12.75" customHeight="1">
      <c r="A256" s="3">
        <v>41947.0</v>
      </c>
      <c r="B256" s="12">
        <v>6693.747999999999</v>
      </c>
      <c r="D256" s="3"/>
      <c r="E256" s="4"/>
    </row>
    <row r="257" ht="12.75" customHeight="1">
      <c r="A257" s="3">
        <v>41948.0</v>
      </c>
      <c r="B257" s="12">
        <v>1694.5639999999999</v>
      </c>
      <c r="D257" s="3"/>
      <c r="E257" s="4"/>
    </row>
    <row r="258" ht="12.75" customHeight="1">
      <c r="A258" s="3">
        <v>41949.0</v>
      </c>
      <c r="B258" s="12">
        <v>43.68</v>
      </c>
      <c r="D258" s="3"/>
      <c r="E258" s="4"/>
    </row>
    <row r="259" ht="12.75" customHeight="1">
      <c r="A259" s="3">
        <v>41950.0</v>
      </c>
      <c r="B259" s="12">
        <v>1449.142</v>
      </c>
      <c r="D259" s="3"/>
      <c r="E259" s="4"/>
    </row>
    <row r="260" ht="12.75" customHeight="1">
      <c r="A260" s="3">
        <v>41951.0</v>
      </c>
      <c r="B260" s="12">
        <v>333.576</v>
      </c>
      <c r="D260" s="3"/>
      <c r="E260" s="4"/>
    </row>
    <row r="261" ht="12.75" customHeight="1">
      <c r="A261" s="3">
        <v>41952.0</v>
      </c>
      <c r="B261" s="12">
        <v>1574.094</v>
      </c>
      <c r="D261" s="3"/>
      <c r="E261" s="4"/>
    </row>
    <row r="262" ht="12.75" customHeight="1">
      <c r="A262" s="3">
        <v>41953.0</v>
      </c>
      <c r="B262" s="12">
        <v>2002.556</v>
      </c>
      <c r="D262" s="3"/>
      <c r="E262" s="4"/>
    </row>
    <row r="263" ht="12.75" customHeight="1">
      <c r="A263" s="3">
        <v>41954.0</v>
      </c>
      <c r="B263" s="12">
        <v>8114.548000000002</v>
      </c>
      <c r="D263" s="3"/>
      <c r="E263" s="4"/>
    </row>
    <row r="264" ht="12.75" customHeight="1">
      <c r="A264" s="3">
        <v>41955.0</v>
      </c>
      <c r="B264" s="12">
        <v>1054.7612</v>
      </c>
      <c r="D264" s="3"/>
      <c r="E264" s="4"/>
    </row>
    <row r="265" ht="12.75" customHeight="1">
      <c r="A265" s="3">
        <v>41957.0</v>
      </c>
      <c r="B265" s="12">
        <v>1034.73</v>
      </c>
      <c r="D265" s="3"/>
      <c r="E265" s="4"/>
    </row>
    <row r="266" ht="12.75" customHeight="1">
      <c r="A266" s="3">
        <v>41958.0</v>
      </c>
      <c r="B266" s="12">
        <v>1780.822</v>
      </c>
      <c r="D266" s="3"/>
      <c r="E266" s="4"/>
    </row>
    <row r="267" ht="12.75" customHeight="1">
      <c r="A267" s="3">
        <v>41959.0</v>
      </c>
      <c r="B267" s="12">
        <v>1355.9285</v>
      </c>
      <c r="D267" s="3"/>
      <c r="E267" s="4"/>
    </row>
    <row r="268" ht="12.75" customHeight="1">
      <c r="A268" s="3">
        <v>41960.0</v>
      </c>
      <c r="B268" s="12">
        <v>11544.274</v>
      </c>
      <c r="D268" s="3"/>
      <c r="E268" s="4"/>
    </row>
    <row r="269" ht="12.75" customHeight="1">
      <c r="A269" s="3">
        <v>41961.0</v>
      </c>
      <c r="B269" s="12">
        <v>3406.8549999999996</v>
      </c>
      <c r="D269" s="3"/>
      <c r="E269" s="4"/>
    </row>
    <row r="270" ht="12.75" customHeight="1">
      <c r="A270" s="3">
        <v>41962.0</v>
      </c>
      <c r="B270" s="12">
        <v>7226.086000000001</v>
      </c>
      <c r="D270" s="3"/>
      <c r="E270" s="4"/>
    </row>
    <row r="271" ht="12.75" customHeight="1">
      <c r="A271" s="3">
        <v>41963.0</v>
      </c>
      <c r="B271" s="12">
        <v>907.5600000000001</v>
      </c>
      <c r="D271" s="3"/>
      <c r="E271" s="4"/>
    </row>
    <row r="272" ht="12.75" customHeight="1">
      <c r="A272" s="3">
        <v>41964.0</v>
      </c>
      <c r="B272" s="12">
        <v>1249.622</v>
      </c>
      <c r="D272" s="3"/>
      <c r="E272" s="4"/>
    </row>
    <row r="273" ht="12.75" customHeight="1">
      <c r="A273" s="3">
        <v>41965.0</v>
      </c>
      <c r="B273" s="12">
        <v>1103.298</v>
      </c>
      <c r="D273" s="3"/>
      <c r="E273" s="4"/>
    </row>
    <row r="274" ht="12.75" customHeight="1">
      <c r="A274" s="3">
        <v>41966.0</v>
      </c>
      <c r="B274" s="12">
        <v>1363.28</v>
      </c>
      <c r="D274" s="3"/>
      <c r="E274" s="4"/>
    </row>
    <row r="275" ht="12.75" customHeight="1">
      <c r="A275" s="3">
        <v>41967.0</v>
      </c>
      <c r="B275" s="12">
        <v>5578.606000000001</v>
      </c>
      <c r="D275" s="3"/>
      <c r="E275" s="4"/>
    </row>
    <row r="276" ht="12.75" customHeight="1">
      <c r="A276" s="3">
        <v>41968.0</v>
      </c>
      <c r="B276" s="12">
        <v>4415.695000000001</v>
      </c>
      <c r="D276" s="3"/>
      <c r="E276" s="4"/>
    </row>
    <row r="277" ht="12.75" customHeight="1">
      <c r="A277" s="3">
        <v>41969.0</v>
      </c>
      <c r="B277" s="12">
        <v>1705.99</v>
      </c>
      <c r="D277" s="3"/>
      <c r="E277" s="4"/>
    </row>
    <row r="278" ht="12.75" customHeight="1">
      <c r="A278" s="3">
        <v>41970.0</v>
      </c>
      <c r="B278" s="12">
        <v>203.66</v>
      </c>
      <c r="D278" s="3"/>
      <c r="E278" s="4"/>
    </row>
    <row r="279" ht="12.75" customHeight="1">
      <c r="A279" s="3">
        <v>41971.0</v>
      </c>
      <c r="B279" s="12">
        <v>2280.8300000000004</v>
      </c>
      <c r="D279" s="3"/>
      <c r="E279" s="4"/>
    </row>
    <row r="280" ht="12.75" customHeight="1">
      <c r="A280" s="3">
        <v>41972.0</v>
      </c>
      <c r="B280" s="12">
        <v>649.044</v>
      </c>
      <c r="D280" s="3"/>
      <c r="E280" s="4"/>
    </row>
    <row r="281" ht="12.75" customHeight="1">
      <c r="A281" s="3">
        <v>41973.0</v>
      </c>
      <c r="B281" s="12">
        <v>219.154</v>
      </c>
      <c r="D281" s="3"/>
      <c r="E281" s="4"/>
    </row>
    <row r="282" ht="12.75" customHeight="1">
      <c r="A282" s="3">
        <v>41974.0</v>
      </c>
      <c r="B282" s="12">
        <v>5624.39</v>
      </c>
      <c r="D282" s="3"/>
      <c r="E282" s="4"/>
    </row>
    <row r="283" ht="12.75" customHeight="1">
      <c r="A283" s="3">
        <v>41975.0</v>
      </c>
      <c r="B283" s="12">
        <v>1771.8079999999998</v>
      </c>
      <c r="D283" s="3"/>
      <c r="E283" s="4"/>
    </row>
    <row r="284" ht="12.75" customHeight="1">
      <c r="A284" s="3">
        <v>41976.0</v>
      </c>
      <c r="B284" s="12">
        <v>505.88</v>
      </c>
      <c r="D284" s="3"/>
      <c r="E284" s="4"/>
    </row>
    <row r="285" ht="12.75" customHeight="1">
      <c r="A285" s="3">
        <v>41977.0</v>
      </c>
      <c r="B285" s="12">
        <v>129.98</v>
      </c>
      <c r="D285" s="3"/>
      <c r="E285" s="4"/>
    </row>
    <row r="286" ht="12.75" customHeight="1">
      <c r="A286" s="3">
        <v>41978.0</v>
      </c>
      <c r="B286" s="12">
        <v>2963.642</v>
      </c>
      <c r="D286" s="3"/>
      <c r="E286" s="4"/>
    </row>
    <row r="287" ht="12.75" customHeight="1">
      <c r="A287" s="3">
        <v>41979.0</v>
      </c>
      <c r="B287" s="12">
        <v>1970.978</v>
      </c>
      <c r="D287" s="3"/>
      <c r="E287" s="4"/>
    </row>
    <row r="288" ht="12.75" customHeight="1">
      <c r="A288" s="3">
        <v>41980.0</v>
      </c>
      <c r="B288" s="12">
        <v>548.4</v>
      </c>
      <c r="D288" s="3"/>
      <c r="E288" s="4"/>
    </row>
    <row r="289" ht="12.75" customHeight="1">
      <c r="A289" s="3">
        <v>41981.0</v>
      </c>
      <c r="B289" s="12">
        <v>1095.12</v>
      </c>
      <c r="D289" s="3"/>
      <c r="E289" s="4"/>
    </row>
    <row r="290" ht="12.75" customHeight="1">
      <c r="A290" s="3">
        <v>41982.0</v>
      </c>
      <c r="B290" s="12">
        <v>1522.6520000000003</v>
      </c>
      <c r="D290" s="3"/>
      <c r="E290" s="4"/>
    </row>
    <row r="291" ht="12.75" customHeight="1">
      <c r="A291" s="3">
        <v>41983.0</v>
      </c>
      <c r="B291" s="12">
        <v>573.336</v>
      </c>
      <c r="D291" s="3"/>
      <c r="E291" s="4"/>
    </row>
    <row r="292" ht="12.75" customHeight="1">
      <c r="A292" s="3">
        <v>41985.0</v>
      </c>
      <c r="B292" s="12">
        <v>4938.4045</v>
      </c>
      <c r="D292" s="3"/>
      <c r="E292" s="4"/>
    </row>
    <row r="293" ht="12.75" customHeight="1">
      <c r="A293" s="3">
        <v>41986.0</v>
      </c>
      <c r="B293" s="12">
        <v>293.152</v>
      </c>
      <c r="D293" s="3"/>
      <c r="E293" s="4"/>
    </row>
    <row r="294" ht="12.75" customHeight="1">
      <c r="A294" s="3">
        <v>41987.0</v>
      </c>
      <c r="B294" s="12">
        <v>7641.657999999999</v>
      </c>
      <c r="D294" s="3"/>
      <c r="E294" s="4"/>
    </row>
    <row r="295" ht="12.75" customHeight="1">
      <c r="A295" s="3">
        <v>41988.0</v>
      </c>
      <c r="B295" s="12">
        <v>1264.466</v>
      </c>
      <c r="D295" s="3"/>
      <c r="E295" s="4"/>
    </row>
    <row r="296" ht="12.75" customHeight="1">
      <c r="A296" s="3">
        <v>41989.0</v>
      </c>
      <c r="B296" s="12">
        <v>4394.187000000001</v>
      </c>
      <c r="D296" s="3"/>
      <c r="E296" s="4"/>
    </row>
    <row r="297" ht="12.75" customHeight="1">
      <c r="A297" s="3">
        <v>41990.0</v>
      </c>
      <c r="B297" s="12">
        <v>45.534</v>
      </c>
      <c r="D297" s="3"/>
      <c r="E297" s="4"/>
    </row>
    <row r="298" ht="12.75" customHeight="1">
      <c r="A298" s="3">
        <v>41992.0</v>
      </c>
      <c r="B298" s="12">
        <v>3436.7599999999993</v>
      </c>
      <c r="D298" s="3"/>
      <c r="E298" s="4"/>
    </row>
    <row r="299" ht="12.75" customHeight="1">
      <c r="A299" s="3">
        <v>41993.0</v>
      </c>
      <c r="B299" s="12">
        <v>6962.4400000000005</v>
      </c>
      <c r="D299" s="3"/>
      <c r="E299" s="4"/>
    </row>
    <row r="300" ht="12.75" customHeight="1">
      <c r="A300" s="3">
        <v>41994.0</v>
      </c>
      <c r="B300" s="12">
        <v>1933.44</v>
      </c>
      <c r="D300" s="3"/>
      <c r="E300" s="4"/>
    </row>
    <row r="301" ht="12.75" customHeight="1">
      <c r="A301" s="3">
        <v>41995.0</v>
      </c>
      <c r="B301" s="12">
        <v>798.968</v>
      </c>
      <c r="D301" s="3"/>
      <c r="E301" s="4"/>
    </row>
    <row r="302" ht="12.75" customHeight="1">
      <c r="A302" s="3">
        <v>41996.0</v>
      </c>
      <c r="B302" s="12">
        <v>942.1080000000001</v>
      </c>
      <c r="D302" s="3"/>
      <c r="E302" s="4"/>
    </row>
    <row r="303" ht="12.75" customHeight="1">
      <c r="A303" s="3">
        <v>41997.0</v>
      </c>
      <c r="B303" s="12">
        <v>1950.2019999999998</v>
      </c>
      <c r="D303" s="3"/>
      <c r="E303" s="4"/>
    </row>
    <row r="304" ht="12.75" customHeight="1">
      <c r="A304" s="3">
        <v>41999.0</v>
      </c>
      <c r="B304" s="12">
        <v>2041.414</v>
      </c>
      <c r="D304" s="3"/>
      <c r="E304" s="4"/>
    </row>
    <row r="305" ht="12.75" customHeight="1">
      <c r="A305" s="3">
        <v>42000.0</v>
      </c>
      <c r="B305" s="12">
        <v>2966.388000000001</v>
      </c>
      <c r="D305" s="3"/>
      <c r="E305" s="4"/>
    </row>
    <row r="306" ht="12.75" customHeight="1">
      <c r="A306" s="3">
        <v>42001.0</v>
      </c>
      <c r="B306" s="12">
        <v>3732.2960000000003</v>
      </c>
      <c r="D306" s="3"/>
      <c r="E306" s="4"/>
    </row>
    <row r="307" ht="12.75" customHeight="1">
      <c r="A307" s="3">
        <v>42002.0</v>
      </c>
      <c r="B307" s="12">
        <v>2072.096</v>
      </c>
      <c r="D307" s="3"/>
      <c r="E307" s="4"/>
    </row>
    <row r="308" ht="12.75" customHeight="1">
      <c r="A308" s="3">
        <v>42003.0</v>
      </c>
      <c r="B308" s="12">
        <v>2172.651</v>
      </c>
      <c r="D308" s="3"/>
      <c r="E308" s="4"/>
    </row>
    <row r="309" ht="12.75" customHeight="1">
      <c r="A309" s="3">
        <v>42004.0</v>
      </c>
      <c r="B309" s="12">
        <v>5253.27</v>
      </c>
      <c r="D309" s="3"/>
      <c r="E309" s="4"/>
    </row>
    <row r="310" ht="12.75" customHeight="1">
      <c r="D310" s="3"/>
      <c r="E310" s="4"/>
    </row>
    <row r="311" ht="12.75" customHeight="1">
      <c r="D311" s="3"/>
      <c r="E311" s="4"/>
    </row>
    <row r="312" ht="12.75" customHeight="1">
      <c r="D312" s="3"/>
      <c r="E312" s="4"/>
    </row>
    <row r="313" ht="12.75" customHeight="1">
      <c r="D313" s="3"/>
      <c r="E313" s="4"/>
    </row>
    <row r="314" ht="12.75" customHeight="1">
      <c r="D314" s="3"/>
      <c r="E314" s="4"/>
    </row>
    <row r="315" ht="12.75" customHeight="1">
      <c r="D315" s="3"/>
      <c r="E315" s="4"/>
    </row>
    <row r="316" ht="12.75" customHeight="1">
      <c r="D316" s="3"/>
      <c r="E316" s="4"/>
    </row>
    <row r="317" ht="12.75" customHeight="1">
      <c r="D317" s="3"/>
      <c r="E317" s="4"/>
    </row>
    <row r="318" ht="12.75" customHeight="1">
      <c r="D318" s="3"/>
      <c r="E318" s="4"/>
    </row>
    <row r="319" ht="12.75" customHeight="1">
      <c r="D319" s="3"/>
      <c r="E319" s="4"/>
    </row>
    <row r="320" ht="12.75" customHeight="1">
      <c r="D320" s="3"/>
      <c r="E320" s="4"/>
    </row>
    <row r="321" ht="12.75" customHeight="1">
      <c r="D321" s="3"/>
      <c r="E321" s="4"/>
    </row>
    <row r="322" ht="12.75" customHeight="1">
      <c r="D322" s="3"/>
      <c r="E322" s="4"/>
    </row>
    <row r="323" ht="12.75" customHeight="1">
      <c r="D323" s="3"/>
      <c r="E323" s="4"/>
    </row>
    <row r="324" ht="12.75" customHeight="1">
      <c r="D324" s="3"/>
      <c r="E324" s="4"/>
    </row>
    <row r="325" ht="12.75" customHeight="1">
      <c r="D325" s="3"/>
      <c r="E325" s="4"/>
    </row>
    <row r="326" ht="12.75" customHeight="1">
      <c r="D326" s="3"/>
      <c r="E326" s="4"/>
    </row>
    <row r="327" ht="12.75" customHeight="1">
      <c r="D327" s="3"/>
      <c r="E327" s="4"/>
    </row>
    <row r="328" ht="12.75" customHeight="1">
      <c r="D328" s="3"/>
      <c r="E328" s="4"/>
    </row>
    <row r="329" ht="12.75" customHeight="1">
      <c r="D329" s="3"/>
      <c r="E329" s="4"/>
    </row>
    <row r="330" ht="12.75" customHeight="1">
      <c r="D330" s="3"/>
      <c r="E330" s="4"/>
    </row>
    <row r="331" ht="12.75" customHeight="1">
      <c r="D331" s="3"/>
      <c r="E331" s="4"/>
    </row>
    <row r="332" ht="12.75" customHeight="1">
      <c r="D332" s="3"/>
      <c r="E332" s="4"/>
    </row>
    <row r="333" ht="12.75" customHeight="1">
      <c r="D333" s="3"/>
      <c r="E333" s="4"/>
    </row>
    <row r="334" ht="12.75" customHeight="1">
      <c r="D334" s="3"/>
      <c r="E334" s="4"/>
    </row>
    <row r="335" ht="12.75" customHeight="1">
      <c r="D335" s="3"/>
      <c r="E335" s="4"/>
    </row>
    <row r="336" ht="12.75" customHeight="1">
      <c r="D336" s="3"/>
      <c r="E336" s="4"/>
    </row>
    <row r="337" ht="12.75" customHeight="1">
      <c r="D337" s="3"/>
      <c r="E337" s="4"/>
    </row>
    <row r="338" ht="12.75" customHeight="1">
      <c r="D338" s="3"/>
      <c r="E338" s="4"/>
    </row>
    <row r="339" ht="12.75" customHeight="1">
      <c r="D339" s="3"/>
      <c r="E339" s="4"/>
    </row>
    <row r="340" ht="12.75" customHeight="1">
      <c r="D340" s="3"/>
      <c r="E340" s="4"/>
    </row>
    <row r="341" ht="12.75" customHeight="1">
      <c r="D341" s="3"/>
      <c r="E341" s="4"/>
    </row>
    <row r="342" ht="12.75" customHeight="1">
      <c r="D342" s="3"/>
      <c r="E342" s="4"/>
    </row>
    <row r="343" ht="12.75" customHeight="1">
      <c r="D343" s="3"/>
      <c r="E343" s="4"/>
    </row>
    <row r="344" ht="12.75" customHeight="1">
      <c r="D344" s="3"/>
      <c r="E344" s="4"/>
    </row>
    <row r="345" ht="12.75" customHeight="1">
      <c r="D345" s="3"/>
      <c r="E345" s="4"/>
    </row>
    <row r="346" ht="12.75" customHeight="1">
      <c r="D346" s="3"/>
      <c r="E346" s="4"/>
    </row>
    <row r="347" ht="12.75" customHeight="1">
      <c r="D347" s="3"/>
      <c r="E347" s="4"/>
    </row>
    <row r="348" ht="12.75" customHeight="1">
      <c r="D348" s="3"/>
      <c r="E348" s="4"/>
    </row>
    <row r="349" ht="12.75" customHeight="1">
      <c r="D349" s="3"/>
      <c r="E349" s="4"/>
    </row>
    <row r="350" ht="12.75" customHeight="1">
      <c r="D350" s="3"/>
      <c r="E350" s="4"/>
    </row>
    <row r="351" ht="12.75" customHeight="1">
      <c r="D351" s="3"/>
      <c r="E351" s="4"/>
    </row>
    <row r="352" ht="12.75" customHeight="1">
      <c r="D352" s="3"/>
      <c r="E352" s="4"/>
    </row>
    <row r="353" ht="12.75" customHeight="1">
      <c r="D353" s="3"/>
      <c r="E353" s="4"/>
    </row>
    <row r="354" ht="12.75" customHeight="1">
      <c r="D354" s="3"/>
      <c r="E354" s="4"/>
    </row>
    <row r="355" ht="12.75" customHeight="1">
      <c r="D355" s="3"/>
      <c r="E355" s="4"/>
    </row>
    <row r="356" ht="12.75" customHeight="1">
      <c r="D356" s="3"/>
      <c r="E356" s="4"/>
    </row>
    <row r="357" ht="12.75" customHeight="1">
      <c r="D357" s="3"/>
      <c r="E357" s="4"/>
    </row>
    <row r="358" ht="12.75" customHeight="1">
      <c r="D358" s="3"/>
      <c r="E358" s="4"/>
    </row>
    <row r="359" ht="12.75" customHeight="1">
      <c r="D359" s="3"/>
      <c r="E359" s="4"/>
    </row>
    <row r="360" ht="12.75" customHeight="1">
      <c r="D360" s="3"/>
      <c r="E360" s="4"/>
    </row>
    <row r="361" ht="12.75" customHeight="1">
      <c r="D361" s="3"/>
      <c r="E361" s="4"/>
    </row>
    <row r="362" ht="12.75" customHeight="1">
      <c r="D362" s="3"/>
      <c r="E362" s="4"/>
    </row>
    <row r="363" ht="12.75" customHeight="1">
      <c r="D363" s="3"/>
      <c r="E363" s="4"/>
    </row>
    <row r="364" ht="12.75" customHeight="1">
      <c r="D364" s="3"/>
      <c r="E364" s="4"/>
    </row>
    <row r="365" ht="12.75" customHeight="1">
      <c r="D365" s="3"/>
      <c r="E365" s="4"/>
    </row>
    <row r="366" ht="12.75" customHeight="1">
      <c r="D366" s="3"/>
      <c r="E366" s="4"/>
    </row>
    <row r="367" ht="12.75" customHeight="1">
      <c r="D367" s="3"/>
      <c r="E367" s="4"/>
    </row>
    <row r="368" ht="12.75" customHeight="1">
      <c r="D368" s="3"/>
      <c r="E368" s="4"/>
    </row>
    <row r="369" ht="12.75" customHeight="1">
      <c r="D369" s="3"/>
      <c r="E369" s="4"/>
    </row>
    <row r="370" ht="12.75" customHeight="1">
      <c r="D370" s="3"/>
      <c r="E370" s="4"/>
    </row>
    <row r="371" ht="12.75" customHeight="1">
      <c r="D371" s="3"/>
      <c r="E371" s="4"/>
    </row>
    <row r="372" ht="12.75" customHeight="1">
      <c r="D372" s="3"/>
      <c r="E372" s="4"/>
    </row>
    <row r="373" ht="12.75" customHeight="1">
      <c r="D373" s="3"/>
      <c r="E373" s="4"/>
    </row>
    <row r="374" ht="12.75" customHeight="1">
      <c r="D374" s="3"/>
      <c r="E374" s="4"/>
    </row>
    <row r="375" ht="12.75" customHeight="1">
      <c r="D375" s="3"/>
      <c r="E375" s="4"/>
    </row>
    <row r="376" ht="12.75" customHeight="1">
      <c r="D376" s="3"/>
      <c r="E376" s="4"/>
    </row>
    <row r="377" ht="12.75" customHeight="1">
      <c r="D377" s="3"/>
      <c r="E377" s="4"/>
    </row>
    <row r="378" ht="12.75" customHeight="1">
      <c r="D378" s="3"/>
      <c r="E378" s="4"/>
    </row>
    <row r="379" ht="12.75" customHeight="1">
      <c r="D379" s="3"/>
      <c r="E379" s="4"/>
    </row>
    <row r="380" ht="12.75" customHeight="1">
      <c r="D380" s="3"/>
      <c r="E380" s="4"/>
    </row>
    <row r="381" ht="12.75" customHeight="1">
      <c r="D381" s="3"/>
      <c r="E381" s="4"/>
    </row>
    <row r="382" ht="12.75" customHeight="1">
      <c r="D382" s="3"/>
      <c r="E382" s="4"/>
    </row>
    <row r="383" ht="12.75" customHeight="1">
      <c r="D383" s="3"/>
      <c r="E383" s="4"/>
    </row>
    <row r="384" ht="12.75" customHeight="1">
      <c r="D384" s="3"/>
      <c r="E384" s="4"/>
    </row>
    <row r="385" ht="12.75" customHeight="1">
      <c r="D385" s="3"/>
      <c r="E385" s="4"/>
    </row>
    <row r="386" ht="12.75" customHeight="1">
      <c r="D386" s="3"/>
      <c r="E386" s="4"/>
    </row>
    <row r="387" ht="12.75" customHeight="1">
      <c r="D387" s="3"/>
      <c r="E387" s="4"/>
    </row>
    <row r="388" ht="12.75" customHeight="1">
      <c r="D388" s="3"/>
      <c r="E388" s="4"/>
    </row>
    <row r="389" ht="12.75" customHeight="1">
      <c r="D389" s="3"/>
      <c r="E389" s="4"/>
    </row>
    <row r="390" ht="12.75" customHeight="1">
      <c r="D390" s="3"/>
      <c r="E390" s="4"/>
    </row>
    <row r="391" ht="12.75" customHeight="1">
      <c r="D391" s="3"/>
      <c r="E391" s="4"/>
    </row>
    <row r="392" ht="12.75" customHeight="1">
      <c r="D392" s="3"/>
      <c r="E392" s="4"/>
    </row>
    <row r="393" ht="12.75" customHeight="1">
      <c r="D393" s="3"/>
      <c r="E393" s="4"/>
    </row>
    <row r="394" ht="12.75" customHeight="1">
      <c r="D394" s="3"/>
      <c r="E394" s="4"/>
    </row>
    <row r="395" ht="12.75" customHeight="1">
      <c r="D395" s="3"/>
      <c r="E395" s="4"/>
    </row>
    <row r="396" ht="12.75" customHeight="1">
      <c r="D396" s="3"/>
      <c r="E396" s="4"/>
    </row>
    <row r="397" ht="12.75" customHeight="1">
      <c r="D397" s="3"/>
      <c r="E397" s="4"/>
    </row>
    <row r="398" ht="12.75" customHeight="1">
      <c r="D398" s="3"/>
      <c r="E398" s="4"/>
    </row>
    <row r="399" ht="12.75" customHeight="1">
      <c r="D399" s="3"/>
      <c r="E399" s="4"/>
    </row>
    <row r="400" ht="12.75" customHeight="1">
      <c r="D400" s="3"/>
      <c r="E400" s="4"/>
    </row>
    <row r="401" ht="12.75" customHeight="1">
      <c r="D401" s="3"/>
      <c r="E401" s="4"/>
    </row>
    <row r="402" ht="12.75" customHeight="1">
      <c r="D402" s="3"/>
      <c r="E402" s="4"/>
    </row>
    <row r="403" ht="12.75" customHeight="1">
      <c r="D403" s="3"/>
      <c r="E403" s="4"/>
    </row>
    <row r="404" ht="12.75" customHeight="1">
      <c r="D404" s="3"/>
      <c r="E404" s="4"/>
    </row>
    <row r="405" ht="12.75" customHeight="1">
      <c r="D405" s="3"/>
      <c r="E405" s="4"/>
    </row>
    <row r="406" ht="12.75" customHeight="1">
      <c r="D406" s="3"/>
      <c r="E406" s="4"/>
    </row>
    <row r="407" ht="12.75" customHeight="1">
      <c r="D407" s="3"/>
      <c r="E407" s="4"/>
    </row>
    <row r="408" ht="12.75" customHeight="1">
      <c r="D408" s="3"/>
      <c r="E408" s="4"/>
    </row>
    <row r="409" ht="12.75" customHeight="1">
      <c r="D409" s="3"/>
      <c r="E409" s="4"/>
    </row>
    <row r="410" ht="12.75" customHeight="1">
      <c r="D410" s="3"/>
      <c r="E410" s="4"/>
    </row>
    <row r="411" ht="12.75" customHeight="1">
      <c r="D411" s="3"/>
      <c r="E411" s="4"/>
    </row>
    <row r="412" ht="12.75" customHeight="1">
      <c r="D412" s="3"/>
      <c r="E412" s="4"/>
    </row>
    <row r="413" ht="12.75" customHeight="1">
      <c r="D413" s="3"/>
      <c r="E413" s="4"/>
    </row>
    <row r="414" ht="12.75" customHeight="1">
      <c r="D414" s="3"/>
      <c r="E414" s="4"/>
    </row>
    <row r="415" ht="12.75" customHeight="1">
      <c r="D415" s="3"/>
      <c r="E415" s="4"/>
    </row>
    <row r="416" ht="12.75" customHeight="1">
      <c r="D416" s="3"/>
      <c r="E416" s="4"/>
    </row>
    <row r="417" ht="12.75" customHeight="1">
      <c r="D417" s="3"/>
      <c r="E417" s="4"/>
    </row>
    <row r="418" ht="12.75" customHeight="1">
      <c r="D418" s="3"/>
      <c r="E418" s="4"/>
    </row>
    <row r="419" ht="12.75" customHeight="1">
      <c r="D419" s="3"/>
      <c r="E419" s="4"/>
    </row>
    <row r="420" ht="12.75" customHeight="1">
      <c r="D420" s="3"/>
      <c r="E420" s="4"/>
    </row>
    <row r="421" ht="12.75" customHeight="1">
      <c r="D421" s="3"/>
      <c r="E421" s="4"/>
    </row>
    <row r="422" ht="12.75" customHeight="1">
      <c r="D422" s="3"/>
      <c r="E422" s="4"/>
    </row>
    <row r="423" ht="12.75" customHeight="1">
      <c r="D423" s="3"/>
      <c r="E423" s="4"/>
    </row>
    <row r="424" ht="12.75" customHeight="1">
      <c r="D424" s="3"/>
      <c r="E424" s="4"/>
    </row>
    <row r="425" ht="12.75" customHeight="1">
      <c r="D425" s="3"/>
      <c r="E425" s="4"/>
    </row>
    <row r="426" ht="12.75" customHeight="1">
      <c r="D426" s="3"/>
      <c r="E426" s="4"/>
    </row>
    <row r="427" ht="12.75" customHeight="1">
      <c r="D427" s="3"/>
      <c r="E427" s="4"/>
    </row>
    <row r="428" ht="12.75" customHeight="1">
      <c r="D428" s="3"/>
      <c r="E428" s="4"/>
    </row>
    <row r="429" ht="12.75" customHeight="1">
      <c r="D429" s="3"/>
      <c r="E429" s="4"/>
    </row>
    <row r="430" ht="12.75" customHeight="1">
      <c r="D430" s="3"/>
      <c r="E430" s="4"/>
    </row>
    <row r="431" ht="12.75" customHeight="1">
      <c r="D431" s="3"/>
      <c r="E431" s="4"/>
    </row>
    <row r="432" ht="12.75" customHeight="1">
      <c r="D432" s="3"/>
      <c r="E432" s="4"/>
    </row>
    <row r="433" ht="12.75" customHeight="1">
      <c r="D433" s="3"/>
      <c r="E433" s="4"/>
    </row>
    <row r="434" ht="12.75" customHeight="1">
      <c r="D434" s="3"/>
      <c r="E434" s="4"/>
    </row>
    <row r="435" ht="12.75" customHeight="1">
      <c r="D435" s="3"/>
      <c r="E435" s="4"/>
    </row>
    <row r="436" ht="12.75" customHeight="1">
      <c r="D436" s="3"/>
      <c r="E436" s="4"/>
    </row>
    <row r="437" ht="12.75" customHeight="1">
      <c r="D437" s="3"/>
      <c r="E437" s="4"/>
    </row>
    <row r="438" ht="12.75" customHeight="1">
      <c r="D438" s="3"/>
      <c r="E438" s="4"/>
    </row>
    <row r="439" ht="12.75" customHeight="1">
      <c r="D439" s="3"/>
      <c r="E439" s="4"/>
    </row>
    <row r="440" ht="12.75" customHeight="1">
      <c r="D440" s="3"/>
      <c r="E440" s="4"/>
    </row>
    <row r="441" ht="12.75" customHeight="1">
      <c r="D441" s="3"/>
      <c r="E441" s="4"/>
    </row>
    <row r="442" ht="12.75" customHeight="1">
      <c r="D442" s="3"/>
      <c r="E442" s="4"/>
    </row>
    <row r="443" ht="12.75" customHeight="1">
      <c r="D443" s="3"/>
      <c r="E443" s="4"/>
    </row>
    <row r="444" ht="12.75" customHeight="1">
      <c r="D444" s="3"/>
      <c r="E444" s="4"/>
    </row>
    <row r="445" ht="12.75" customHeight="1">
      <c r="D445" s="3"/>
      <c r="E445" s="4"/>
    </row>
    <row r="446" ht="12.75" customHeight="1">
      <c r="D446" s="3"/>
      <c r="E446" s="4"/>
    </row>
    <row r="447" ht="12.75" customHeight="1">
      <c r="D447" s="3"/>
      <c r="E447" s="4"/>
    </row>
    <row r="448" ht="12.75" customHeight="1">
      <c r="D448" s="3"/>
      <c r="E448" s="4"/>
    </row>
    <row r="449" ht="12.75" customHeight="1">
      <c r="D449" s="3"/>
      <c r="E449" s="4"/>
    </row>
    <row r="450" ht="12.75" customHeight="1">
      <c r="D450" s="3"/>
      <c r="E450" s="4"/>
    </row>
    <row r="451" ht="12.75" customHeight="1">
      <c r="D451" s="3"/>
      <c r="E451" s="4"/>
    </row>
    <row r="452" ht="12.75" customHeight="1">
      <c r="D452" s="3"/>
      <c r="E452" s="4"/>
    </row>
    <row r="453" ht="12.75" customHeight="1">
      <c r="D453" s="3"/>
      <c r="E453" s="4"/>
    </row>
    <row r="454" ht="12.75" customHeight="1">
      <c r="D454" s="3"/>
      <c r="E454" s="4"/>
    </row>
    <row r="455" ht="12.75" customHeight="1">
      <c r="D455" s="3"/>
      <c r="E455" s="4"/>
    </row>
    <row r="456" ht="12.75" customHeight="1">
      <c r="D456" s="3"/>
      <c r="E456" s="4"/>
    </row>
    <row r="457" ht="12.75" customHeight="1">
      <c r="D457" s="3"/>
      <c r="E457" s="4"/>
    </row>
    <row r="458" ht="12.75" customHeight="1">
      <c r="D458" s="3"/>
      <c r="E458" s="4"/>
    </row>
    <row r="459" ht="12.75" customHeight="1">
      <c r="D459" s="3"/>
      <c r="E459" s="4"/>
    </row>
    <row r="460" ht="12.75" customHeight="1">
      <c r="D460" s="3"/>
      <c r="E460" s="4"/>
    </row>
    <row r="461" ht="12.75" customHeight="1">
      <c r="D461" s="3"/>
      <c r="E461" s="4"/>
    </row>
    <row r="462" ht="12.75" customHeight="1">
      <c r="D462" s="3"/>
      <c r="E462" s="4"/>
    </row>
    <row r="463" ht="12.75" customHeight="1">
      <c r="D463" s="3"/>
      <c r="E463" s="4"/>
    </row>
    <row r="464" ht="12.75" customHeight="1">
      <c r="D464" s="3"/>
      <c r="E464" s="4"/>
    </row>
    <row r="465" ht="12.75" customHeight="1">
      <c r="D465" s="3"/>
      <c r="E465" s="4"/>
    </row>
    <row r="466" ht="12.75" customHeight="1">
      <c r="D466" s="3"/>
      <c r="E466" s="4"/>
    </row>
    <row r="467" ht="12.75" customHeight="1">
      <c r="D467" s="3"/>
      <c r="E467" s="4"/>
    </row>
    <row r="468" ht="12.75" customHeight="1">
      <c r="D468" s="3"/>
      <c r="E468" s="4"/>
    </row>
    <row r="469" ht="12.75" customHeight="1">
      <c r="D469" s="3"/>
      <c r="E469" s="4"/>
    </row>
    <row r="470" ht="12.75" customHeight="1">
      <c r="D470" s="3"/>
      <c r="E470" s="4"/>
    </row>
    <row r="471" ht="12.75" customHeight="1">
      <c r="D471" s="3"/>
      <c r="E471" s="4"/>
    </row>
    <row r="472" ht="12.75" customHeight="1">
      <c r="D472" s="3"/>
      <c r="E472" s="4"/>
    </row>
    <row r="473" ht="12.75" customHeight="1">
      <c r="D473" s="3"/>
      <c r="E473" s="4"/>
    </row>
    <row r="474" ht="12.75" customHeight="1">
      <c r="D474" s="3"/>
      <c r="E474" s="4"/>
    </row>
    <row r="475" ht="12.75" customHeight="1">
      <c r="D475" s="3"/>
      <c r="E475" s="4"/>
    </row>
    <row r="476" ht="12.75" customHeight="1">
      <c r="D476" s="3"/>
      <c r="E476" s="4"/>
    </row>
    <row r="477" ht="12.75" customHeight="1">
      <c r="D477" s="3"/>
      <c r="E477" s="4"/>
    </row>
    <row r="478" ht="12.75" customHeight="1">
      <c r="D478" s="3"/>
      <c r="E478" s="4"/>
    </row>
    <row r="479" ht="12.75" customHeight="1">
      <c r="D479" s="3"/>
      <c r="E479" s="4"/>
    </row>
    <row r="480" ht="12.75" customHeight="1">
      <c r="D480" s="3"/>
      <c r="E480" s="4"/>
    </row>
    <row r="481" ht="12.75" customHeight="1">
      <c r="D481" s="3"/>
      <c r="E481" s="4"/>
    </row>
    <row r="482" ht="12.75" customHeight="1">
      <c r="D482" s="3"/>
      <c r="E482" s="4"/>
    </row>
    <row r="483" ht="12.75" customHeight="1">
      <c r="D483" s="3"/>
      <c r="E483" s="4"/>
    </row>
    <row r="484" ht="12.75" customHeight="1">
      <c r="D484" s="3"/>
      <c r="E484" s="4"/>
    </row>
    <row r="485" ht="12.75" customHeight="1">
      <c r="D485" s="3"/>
      <c r="E485" s="4"/>
    </row>
    <row r="486" ht="12.75" customHeight="1">
      <c r="D486" s="3"/>
      <c r="E486" s="4"/>
    </row>
    <row r="487" ht="12.75" customHeight="1">
      <c r="D487" s="3"/>
      <c r="E487" s="4"/>
    </row>
    <row r="488" ht="12.75" customHeight="1">
      <c r="D488" s="3"/>
      <c r="E488" s="4"/>
    </row>
    <row r="489" ht="12.75" customHeight="1">
      <c r="D489" s="3"/>
      <c r="E489" s="4"/>
    </row>
    <row r="490" ht="12.75" customHeight="1">
      <c r="D490" s="3"/>
      <c r="E490" s="4"/>
    </row>
    <row r="491" ht="12.75" customHeight="1">
      <c r="D491" s="3"/>
      <c r="E491" s="4"/>
    </row>
    <row r="492" ht="12.75" customHeight="1">
      <c r="D492" s="3"/>
      <c r="E492" s="4"/>
    </row>
    <row r="493" ht="12.75" customHeight="1">
      <c r="D493" s="3"/>
      <c r="E493" s="4"/>
    </row>
    <row r="494" ht="12.75" customHeight="1">
      <c r="D494" s="3"/>
      <c r="E494" s="4"/>
    </row>
    <row r="495" ht="12.75" customHeight="1">
      <c r="D495" s="3"/>
      <c r="E495" s="4"/>
    </row>
    <row r="496" ht="12.75" customHeight="1">
      <c r="D496" s="3"/>
      <c r="E496" s="4"/>
    </row>
    <row r="497" ht="12.75" customHeight="1">
      <c r="D497" s="3"/>
      <c r="E497" s="4"/>
    </row>
    <row r="498" ht="12.75" customHeight="1">
      <c r="D498" s="3"/>
      <c r="E498" s="4"/>
    </row>
    <row r="499" ht="12.75" customHeight="1">
      <c r="D499" s="3"/>
      <c r="E499" s="4"/>
    </row>
    <row r="500" ht="12.75" customHeight="1">
      <c r="D500" s="3"/>
      <c r="E500" s="4"/>
    </row>
    <row r="501" ht="12.75" customHeight="1">
      <c r="D501" s="3"/>
      <c r="E501" s="4"/>
    </row>
    <row r="502" ht="12.75" customHeight="1">
      <c r="D502" s="3"/>
      <c r="E502" s="4"/>
    </row>
    <row r="503" ht="12.75" customHeight="1">
      <c r="D503" s="3"/>
      <c r="E503" s="4"/>
    </row>
    <row r="504" ht="12.75" customHeight="1">
      <c r="D504" s="3"/>
      <c r="E504" s="4"/>
    </row>
    <row r="505" ht="12.75" customHeight="1">
      <c r="D505" s="3"/>
      <c r="E505" s="4"/>
    </row>
    <row r="506" ht="12.75" customHeight="1">
      <c r="D506" s="3"/>
      <c r="E506" s="4"/>
    </row>
    <row r="507" ht="12.75" customHeight="1">
      <c r="D507" s="3"/>
      <c r="E507" s="4"/>
    </row>
    <row r="508" ht="12.75" customHeight="1">
      <c r="D508" s="3"/>
      <c r="E508" s="4"/>
    </row>
    <row r="509" ht="12.75" customHeight="1">
      <c r="D509" s="3"/>
      <c r="E509" s="4"/>
    </row>
    <row r="510" ht="15.75" customHeight="1">
      <c r="D510" s="5"/>
      <c r="E510" s="4"/>
    </row>
    <row r="511" ht="15.75" customHeight="1">
      <c r="D511" s="5"/>
      <c r="E511" s="4"/>
    </row>
    <row r="512" ht="15.75" customHeight="1">
      <c r="D512" s="5"/>
      <c r="E512" s="4"/>
    </row>
    <row r="513" ht="15.75" customHeight="1">
      <c r="D513" s="5"/>
      <c r="E513" s="4"/>
    </row>
    <row r="514" ht="15.75" customHeight="1">
      <c r="D514" s="5"/>
      <c r="E514" s="4"/>
    </row>
    <row r="515" ht="15.75" customHeight="1">
      <c r="D515" s="5"/>
      <c r="E515" s="4"/>
    </row>
    <row r="516" ht="15.75" customHeight="1">
      <c r="D516" s="5"/>
      <c r="E516" s="4"/>
    </row>
    <row r="517" ht="15.75" customHeight="1">
      <c r="D517" s="5"/>
      <c r="E517" s="4"/>
    </row>
    <row r="518" ht="15.75" customHeight="1">
      <c r="D518" s="5"/>
      <c r="E518" s="4"/>
    </row>
    <row r="519" ht="15.75" customHeight="1">
      <c r="D519" s="5"/>
      <c r="E519" s="4"/>
    </row>
    <row r="520" ht="15.75" customHeight="1">
      <c r="D520" s="5"/>
      <c r="E520" s="4"/>
    </row>
    <row r="521" ht="15.75" customHeight="1">
      <c r="D521" s="5"/>
      <c r="E521" s="4"/>
    </row>
    <row r="522" ht="15.75" customHeight="1">
      <c r="D522" s="5"/>
      <c r="E522" s="4"/>
    </row>
    <row r="523" ht="15.75" customHeight="1">
      <c r="D523" s="5"/>
      <c r="E523" s="4"/>
    </row>
    <row r="524" ht="15.75" customHeight="1">
      <c r="D524" s="5"/>
      <c r="E524" s="4"/>
    </row>
    <row r="525" ht="15.75" customHeight="1">
      <c r="D525" s="5"/>
      <c r="E525" s="4"/>
    </row>
    <row r="526" ht="15.75" customHeight="1">
      <c r="D526" s="5"/>
      <c r="E526" s="4"/>
    </row>
    <row r="527" ht="15.75" customHeight="1">
      <c r="D527" s="5"/>
      <c r="E527" s="4"/>
    </row>
    <row r="528" ht="15.75" customHeight="1">
      <c r="D528" s="5"/>
      <c r="E528" s="4"/>
    </row>
    <row r="529" ht="15.75" customHeight="1">
      <c r="D529" s="5"/>
      <c r="E529" s="4"/>
    </row>
    <row r="530" ht="15.75" customHeight="1">
      <c r="D530" s="5"/>
      <c r="E530" s="4"/>
    </row>
    <row r="531" ht="15.75" customHeight="1">
      <c r="D531" s="5"/>
      <c r="E531" s="4"/>
    </row>
    <row r="532" ht="15.75" customHeight="1">
      <c r="D532" s="5"/>
      <c r="E532" s="4"/>
    </row>
    <row r="533" ht="15.75" customHeight="1">
      <c r="D533" s="5"/>
      <c r="E533" s="4"/>
    </row>
    <row r="534" ht="15.75" customHeight="1">
      <c r="D534" s="5"/>
      <c r="E534" s="4"/>
    </row>
    <row r="535" ht="15.75" customHeight="1">
      <c r="D535" s="5"/>
      <c r="E535" s="4"/>
    </row>
    <row r="536" ht="15.75" customHeight="1">
      <c r="D536" s="5"/>
      <c r="E536" s="4"/>
    </row>
    <row r="537" ht="15.75" customHeight="1">
      <c r="D537" s="5"/>
      <c r="E537" s="4"/>
    </row>
    <row r="538" ht="15.75" customHeight="1">
      <c r="D538" s="5"/>
      <c r="E538" s="4"/>
    </row>
    <row r="539" ht="15.75" customHeight="1">
      <c r="D539" s="5"/>
      <c r="E539" s="4"/>
    </row>
    <row r="540" ht="15.75" customHeight="1">
      <c r="D540" s="5"/>
      <c r="E540" s="4"/>
    </row>
    <row r="541" ht="15.75" customHeight="1">
      <c r="D541" s="5"/>
      <c r="E541" s="4"/>
    </row>
    <row r="542" ht="15.75" customHeight="1">
      <c r="D542" s="5"/>
      <c r="E542" s="4"/>
    </row>
    <row r="543" ht="15.75" customHeight="1">
      <c r="D543" s="5"/>
      <c r="E543" s="4"/>
    </row>
    <row r="544" ht="15.75" customHeight="1">
      <c r="D544" s="5"/>
      <c r="E544" s="4"/>
    </row>
    <row r="545" ht="15.75" customHeight="1">
      <c r="D545" s="5"/>
      <c r="E545" s="4"/>
    </row>
    <row r="546" ht="15.75" customHeight="1">
      <c r="D546" s="5"/>
      <c r="E546" s="4"/>
    </row>
    <row r="547" ht="15.75" customHeight="1">
      <c r="D547" s="5"/>
      <c r="E547" s="4"/>
    </row>
    <row r="548" ht="15.75" customHeight="1">
      <c r="D548" s="5"/>
      <c r="E548" s="4"/>
    </row>
    <row r="549" ht="15.75" customHeight="1">
      <c r="D549" s="5"/>
      <c r="E549" s="4"/>
    </row>
    <row r="550" ht="15.75" customHeight="1">
      <c r="D550" s="5"/>
      <c r="E550" s="4"/>
    </row>
    <row r="551" ht="15.75" customHeight="1">
      <c r="D551" s="5"/>
      <c r="E551" s="4"/>
    </row>
    <row r="552" ht="15.75" customHeight="1">
      <c r="D552" s="5"/>
      <c r="E552" s="4"/>
    </row>
    <row r="553" ht="15.75" customHeight="1">
      <c r="D553" s="5"/>
      <c r="E553" s="4"/>
    </row>
    <row r="554" ht="15.75" customHeight="1">
      <c r="D554" s="5"/>
      <c r="E554" s="4"/>
    </row>
    <row r="555" ht="15.75" customHeight="1">
      <c r="D555" s="5"/>
      <c r="E555" s="4"/>
    </row>
    <row r="556" ht="15.75" customHeight="1">
      <c r="D556" s="5"/>
      <c r="E556" s="4"/>
    </row>
    <row r="557" ht="15.75" customHeight="1">
      <c r="D557" s="5"/>
      <c r="E557" s="4"/>
    </row>
    <row r="558" ht="15.75" customHeight="1">
      <c r="D558" s="5"/>
      <c r="E558" s="4"/>
    </row>
    <row r="559" ht="15.75" customHeight="1">
      <c r="D559" s="5"/>
      <c r="E559" s="4"/>
    </row>
    <row r="560" ht="15.75" customHeight="1">
      <c r="D560" s="5"/>
      <c r="E560" s="4"/>
    </row>
    <row r="561" ht="15.75" customHeight="1">
      <c r="D561" s="5"/>
      <c r="E561" s="4"/>
    </row>
    <row r="562" ht="15.75" customHeight="1">
      <c r="D562" s="5"/>
      <c r="E562" s="4"/>
    </row>
    <row r="563" ht="15.75" customHeight="1">
      <c r="D563" s="5"/>
      <c r="E563" s="4"/>
    </row>
    <row r="564" ht="15.75" customHeight="1">
      <c r="D564" s="5"/>
      <c r="E564" s="4"/>
    </row>
    <row r="565" ht="15.75" customHeight="1">
      <c r="D565" s="5"/>
      <c r="E565" s="4"/>
    </row>
    <row r="566" ht="15.75" customHeight="1">
      <c r="D566" s="5"/>
      <c r="E566" s="4"/>
    </row>
    <row r="567" ht="15.75" customHeight="1">
      <c r="D567" s="5"/>
      <c r="E567" s="4"/>
    </row>
    <row r="568" ht="15.75" customHeight="1">
      <c r="D568" s="5"/>
      <c r="E568" s="4"/>
    </row>
    <row r="569" ht="15.75" customHeight="1">
      <c r="D569" s="5"/>
      <c r="E569" s="4"/>
    </row>
    <row r="570" ht="15.75" customHeight="1">
      <c r="D570" s="5"/>
      <c r="E570" s="4"/>
    </row>
    <row r="571" ht="15.75" customHeight="1">
      <c r="D571" s="5"/>
      <c r="E571" s="4"/>
    </row>
    <row r="572" ht="15.75" customHeight="1">
      <c r="D572" s="5"/>
      <c r="E572" s="4"/>
    </row>
    <row r="573" ht="15.75" customHeight="1">
      <c r="D573" s="5"/>
      <c r="E573" s="4"/>
    </row>
    <row r="574" ht="15.75" customHeight="1">
      <c r="D574" s="5"/>
      <c r="E574" s="4"/>
    </row>
    <row r="575" ht="15.75" customHeight="1">
      <c r="D575" s="5"/>
      <c r="E575" s="4"/>
    </row>
    <row r="576" ht="15.75" customHeight="1">
      <c r="D576" s="5"/>
      <c r="E576" s="4"/>
    </row>
    <row r="577" ht="15.75" customHeight="1">
      <c r="D577" s="5"/>
      <c r="E577" s="4"/>
    </row>
    <row r="578" ht="15.75" customHeight="1">
      <c r="D578" s="5"/>
      <c r="E578" s="4"/>
    </row>
    <row r="579" ht="15.75" customHeight="1">
      <c r="D579" s="5"/>
      <c r="E579" s="4"/>
    </row>
    <row r="580" ht="15.75" customHeight="1">
      <c r="D580" s="5"/>
      <c r="E580" s="4"/>
    </row>
    <row r="581" ht="15.75" customHeight="1">
      <c r="D581" s="5"/>
      <c r="E581" s="4"/>
    </row>
    <row r="582" ht="15.75" customHeight="1">
      <c r="D582" s="5"/>
      <c r="E582" s="4"/>
    </row>
    <row r="583" ht="15.75" customHeight="1">
      <c r="D583" s="5"/>
      <c r="E583" s="4"/>
    </row>
    <row r="584" ht="15.75" customHeight="1">
      <c r="D584" s="5"/>
      <c r="E584" s="4"/>
    </row>
    <row r="585" ht="15.75" customHeight="1">
      <c r="D585" s="5"/>
      <c r="E585" s="4"/>
    </row>
    <row r="586" ht="15.75" customHeight="1">
      <c r="D586" s="5"/>
      <c r="E586" s="4"/>
    </row>
    <row r="587" ht="15.75" customHeight="1">
      <c r="D587" s="5"/>
      <c r="E587" s="4"/>
    </row>
    <row r="588" ht="15.75" customHeight="1">
      <c r="D588" s="5"/>
      <c r="E588" s="4"/>
    </row>
    <row r="589" ht="15.75" customHeight="1">
      <c r="D589" s="5"/>
      <c r="E589" s="4"/>
    </row>
    <row r="590" ht="15.75" customHeight="1">
      <c r="D590" s="5"/>
      <c r="E590" s="4"/>
    </row>
    <row r="591" ht="15.75" customHeight="1">
      <c r="D591" s="5"/>
      <c r="E591" s="4"/>
    </row>
    <row r="592" ht="15.75" customHeight="1">
      <c r="D592" s="5"/>
      <c r="E592" s="4"/>
    </row>
    <row r="593" ht="15.75" customHeight="1">
      <c r="D593" s="5"/>
      <c r="E593" s="4"/>
    </row>
    <row r="594" ht="15.75" customHeight="1">
      <c r="D594" s="5"/>
      <c r="E594" s="4"/>
    </row>
    <row r="595" ht="15.75" customHeight="1">
      <c r="D595" s="5"/>
      <c r="E595" s="4"/>
    </row>
    <row r="596" ht="15.75" customHeight="1">
      <c r="D596" s="5"/>
      <c r="E596" s="4"/>
    </row>
    <row r="597" ht="15.75" customHeight="1">
      <c r="D597" s="5"/>
      <c r="E597" s="4"/>
    </row>
    <row r="598" ht="15.75" customHeight="1">
      <c r="D598" s="5"/>
      <c r="E598" s="4"/>
    </row>
    <row r="599" ht="15.75" customHeight="1">
      <c r="D599" s="5"/>
      <c r="E599" s="4"/>
    </row>
    <row r="600" ht="15.75" customHeight="1">
      <c r="D600" s="5"/>
      <c r="E600" s="4"/>
    </row>
    <row r="601" ht="15.75" customHeight="1">
      <c r="D601" s="5"/>
      <c r="E601" s="4"/>
    </row>
    <row r="602" ht="15.75" customHeight="1">
      <c r="D602" s="5"/>
      <c r="E602" s="4"/>
    </row>
    <row r="603" ht="15.75" customHeight="1">
      <c r="D603" s="5"/>
      <c r="E603" s="4"/>
    </row>
    <row r="604" ht="15.75" customHeight="1">
      <c r="D604" s="5"/>
      <c r="E604" s="4"/>
    </row>
    <row r="605" ht="15.75" customHeight="1">
      <c r="D605" s="5"/>
      <c r="E605" s="4"/>
    </row>
    <row r="606" ht="15.75" customHeight="1">
      <c r="D606" s="5"/>
      <c r="E606" s="4"/>
    </row>
    <row r="607" ht="15.75" customHeight="1">
      <c r="D607" s="5"/>
      <c r="E607" s="4"/>
    </row>
    <row r="608" ht="15.75" customHeight="1">
      <c r="D608" s="5"/>
      <c r="E608" s="4"/>
    </row>
    <row r="609" ht="15.75" customHeight="1">
      <c r="D609" s="5"/>
      <c r="E609" s="4"/>
    </row>
    <row r="610" ht="15.75" customHeight="1">
      <c r="D610" s="5"/>
      <c r="E610" s="4"/>
    </row>
    <row r="611" ht="15.75" customHeight="1">
      <c r="D611" s="5"/>
      <c r="E611" s="4"/>
    </row>
    <row r="612" ht="15.75" customHeight="1">
      <c r="D612" s="5"/>
      <c r="E612" s="4"/>
    </row>
    <row r="613" ht="15.75" customHeight="1">
      <c r="D613" s="5"/>
      <c r="E613" s="4"/>
    </row>
    <row r="614" ht="15.75" customHeight="1">
      <c r="D614" s="5"/>
      <c r="E614" s="4"/>
    </row>
    <row r="615" ht="15.75" customHeight="1">
      <c r="D615" s="5"/>
      <c r="E615" s="4"/>
    </row>
    <row r="616" ht="15.75" customHeight="1">
      <c r="D616" s="5"/>
      <c r="E616" s="4"/>
    </row>
    <row r="617" ht="15.75" customHeight="1">
      <c r="D617" s="5"/>
      <c r="E617" s="4"/>
    </row>
    <row r="618" ht="15.75" customHeight="1">
      <c r="D618" s="5"/>
      <c r="E618" s="4"/>
    </row>
    <row r="619" ht="15.75" customHeight="1">
      <c r="D619" s="5"/>
      <c r="E619" s="4"/>
    </row>
    <row r="620" ht="15.75" customHeight="1">
      <c r="D620" s="5"/>
      <c r="E620" s="4"/>
    </row>
    <row r="621" ht="15.75" customHeight="1">
      <c r="D621" s="5"/>
      <c r="E621" s="4"/>
    </row>
    <row r="622" ht="15.75" customHeight="1">
      <c r="D622" s="5"/>
      <c r="E622" s="4"/>
    </row>
    <row r="623" ht="15.75" customHeight="1">
      <c r="D623" s="5"/>
      <c r="E623" s="4"/>
    </row>
    <row r="624" ht="15.75" customHeight="1">
      <c r="D624" s="5"/>
      <c r="E624" s="4"/>
    </row>
    <row r="625" ht="15.75" customHeight="1">
      <c r="D625" s="5"/>
      <c r="E625" s="4"/>
    </row>
    <row r="626" ht="15.75" customHeight="1">
      <c r="D626" s="5"/>
      <c r="E626" s="4"/>
    </row>
    <row r="627" ht="15.75" customHeight="1">
      <c r="D627" s="5"/>
      <c r="E627" s="4"/>
    </row>
    <row r="628" ht="15.75" customHeight="1">
      <c r="D628" s="5"/>
      <c r="E628" s="4"/>
    </row>
    <row r="629" ht="15.75" customHeight="1">
      <c r="D629" s="5"/>
      <c r="E629" s="4"/>
    </row>
    <row r="630" ht="15.75" customHeight="1">
      <c r="D630" s="5"/>
      <c r="E630" s="4"/>
    </row>
    <row r="631" ht="15.75" customHeight="1">
      <c r="D631" s="5"/>
      <c r="E631" s="4"/>
    </row>
    <row r="632" ht="15.75" customHeight="1">
      <c r="D632" s="5"/>
      <c r="E632" s="4"/>
    </row>
    <row r="633" ht="15.75" customHeight="1">
      <c r="D633" s="5"/>
      <c r="E633" s="4"/>
    </row>
    <row r="634" ht="15.75" customHeight="1">
      <c r="D634" s="5"/>
      <c r="E634" s="4"/>
    </row>
    <row r="635" ht="15.75" customHeight="1">
      <c r="D635" s="5"/>
      <c r="E635" s="4"/>
    </row>
    <row r="636" ht="15.75" customHeight="1">
      <c r="D636" s="5"/>
      <c r="E636" s="4"/>
    </row>
    <row r="637" ht="15.75" customHeight="1">
      <c r="D637" s="5"/>
      <c r="E637" s="4"/>
    </row>
    <row r="638" ht="15.75" customHeight="1">
      <c r="D638" s="5"/>
      <c r="E638" s="4"/>
    </row>
    <row r="639" ht="15.75" customHeight="1">
      <c r="D639" s="5"/>
      <c r="E639" s="4"/>
    </row>
    <row r="640" ht="15.75" customHeight="1">
      <c r="D640" s="5"/>
      <c r="E640" s="4"/>
    </row>
    <row r="641" ht="15.75" customHeight="1">
      <c r="D641" s="5"/>
      <c r="E641" s="4"/>
    </row>
    <row r="642" ht="15.75" customHeight="1">
      <c r="D642" s="5"/>
      <c r="E642" s="4"/>
    </row>
    <row r="643" ht="15.75" customHeight="1">
      <c r="D643" s="5"/>
      <c r="E643" s="4"/>
    </row>
    <row r="644" ht="15.75" customHeight="1">
      <c r="D644" s="5"/>
      <c r="E644" s="4"/>
    </row>
    <row r="645" ht="15.75" customHeight="1">
      <c r="D645" s="5"/>
      <c r="E645" s="4"/>
    </row>
    <row r="646" ht="15.75" customHeight="1">
      <c r="D646" s="5"/>
      <c r="E646" s="4"/>
    </row>
    <row r="647" ht="15.75" customHeight="1">
      <c r="D647" s="5"/>
      <c r="E647" s="4"/>
    </row>
    <row r="648" ht="15.75" customHeight="1">
      <c r="D648" s="5"/>
      <c r="E648" s="4"/>
    </row>
    <row r="649" ht="15.75" customHeight="1">
      <c r="D649" s="5"/>
      <c r="E649" s="4"/>
    </row>
    <row r="650" ht="15.75" customHeight="1">
      <c r="D650" s="5"/>
      <c r="E650" s="4"/>
    </row>
    <row r="651" ht="15.75" customHeight="1">
      <c r="D651" s="5"/>
      <c r="E651" s="4"/>
    </row>
    <row r="652" ht="15.75" customHeight="1">
      <c r="D652" s="5"/>
      <c r="E652" s="4"/>
    </row>
    <row r="653" ht="15.75" customHeight="1">
      <c r="D653" s="5"/>
      <c r="E653" s="4"/>
    </row>
    <row r="654" ht="15.75" customHeight="1">
      <c r="D654" s="5"/>
      <c r="E654" s="4"/>
    </row>
    <row r="655" ht="15.75" customHeight="1">
      <c r="D655" s="5"/>
      <c r="E655" s="4"/>
    </row>
    <row r="656" ht="15.75" customHeight="1">
      <c r="D656" s="5"/>
      <c r="E656" s="4"/>
    </row>
    <row r="657" ht="15.75" customHeight="1">
      <c r="D657" s="5"/>
      <c r="E657" s="4"/>
    </row>
    <row r="658" ht="15.75" customHeight="1">
      <c r="D658" s="5"/>
      <c r="E658" s="4"/>
    </row>
    <row r="659" ht="15.75" customHeight="1">
      <c r="D659" s="5"/>
      <c r="E659" s="4"/>
    </row>
    <row r="660" ht="15.75" customHeight="1">
      <c r="D660" s="5"/>
      <c r="E660" s="4"/>
    </row>
    <row r="661" ht="15.75" customHeight="1">
      <c r="D661" s="5"/>
      <c r="E661" s="4"/>
    </row>
    <row r="662" ht="15.75" customHeight="1">
      <c r="D662" s="5"/>
      <c r="E662" s="4"/>
    </row>
    <row r="663" ht="15.75" customHeight="1">
      <c r="D663" s="5"/>
      <c r="E663" s="4"/>
    </row>
    <row r="664" ht="15.75" customHeight="1">
      <c r="D664" s="5"/>
      <c r="E664" s="4"/>
    </row>
    <row r="665" ht="15.75" customHeight="1">
      <c r="D665" s="5"/>
      <c r="E665" s="4"/>
    </row>
    <row r="666" ht="15.75" customHeight="1">
      <c r="D666" s="5"/>
      <c r="E666" s="4"/>
    </row>
    <row r="667" ht="15.75" customHeight="1">
      <c r="D667" s="5"/>
      <c r="E667" s="4"/>
    </row>
    <row r="668" ht="15.75" customHeight="1">
      <c r="D668" s="5"/>
      <c r="E668" s="4"/>
    </row>
    <row r="669" ht="15.75" customHeight="1">
      <c r="D669" s="5"/>
      <c r="E669" s="4"/>
    </row>
    <row r="670" ht="15.75" customHeight="1">
      <c r="D670" s="5"/>
      <c r="E670" s="4"/>
    </row>
    <row r="671" ht="15.75" customHeight="1">
      <c r="D671" s="5"/>
      <c r="E671" s="4"/>
    </row>
    <row r="672" ht="15.75" customHeight="1">
      <c r="D672" s="5"/>
      <c r="E672" s="4"/>
    </row>
    <row r="673" ht="15.75" customHeight="1">
      <c r="D673" s="5"/>
      <c r="E673" s="4"/>
    </row>
    <row r="674" ht="15.75" customHeight="1">
      <c r="D674" s="5"/>
      <c r="E674" s="4"/>
    </row>
    <row r="675" ht="15.75" customHeight="1">
      <c r="D675" s="5"/>
      <c r="E675" s="4"/>
    </row>
    <row r="676" ht="15.75" customHeight="1">
      <c r="D676" s="5"/>
      <c r="E676" s="4"/>
    </row>
    <row r="677" ht="15.75" customHeight="1">
      <c r="D677" s="5"/>
      <c r="E677" s="4"/>
    </row>
    <row r="678" ht="15.75" customHeight="1">
      <c r="D678" s="5"/>
      <c r="E678" s="4"/>
    </row>
    <row r="679" ht="15.75" customHeight="1">
      <c r="D679" s="5"/>
      <c r="E679" s="4"/>
    </row>
    <row r="680" ht="15.75" customHeight="1">
      <c r="D680" s="5"/>
      <c r="E680" s="4"/>
    </row>
    <row r="681" ht="15.75" customHeight="1">
      <c r="D681" s="5"/>
      <c r="E681" s="4"/>
    </row>
    <row r="682" ht="15.75" customHeight="1">
      <c r="D682" s="5"/>
      <c r="E682" s="4"/>
    </row>
    <row r="683" ht="15.75" customHeight="1">
      <c r="D683" s="5"/>
      <c r="E683" s="4"/>
    </row>
    <row r="684" ht="15.75" customHeight="1">
      <c r="D684" s="5"/>
      <c r="E684" s="4"/>
    </row>
    <row r="685" ht="15.75" customHeight="1">
      <c r="D685" s="5"/>
      <c r="E685" s="4"/>
    </row>
    <row r="686" ht="15.75" customHeight="1">
      <c r="D686" s="5"/>
      <c r="E686" s="4"/>
    </row>
    <row r="687" ht="15.75" customHeight="1">
      <c r="D687" s="5"/>
      <c r="E687" s="4"/>
    </row>
    <row r="688" ht="15.75" customHeight="1">
      <c r="D688" s="5"/>
      <c r="E688" s="4"/>
    </row>
    <row r="689" ht="15.75" customHeight="1">
      <c r="D689" s="5"/>
      <c r="E689" s="4"/>
    </row>
    <row r="690" ht="15.75" customHeight="1">
      <c r="D690" s="5"/>
      <c r="E690" s="4"/>
    </row>
    <row r="691" ht="15.75" customHeight="1">
      <c r="D691" s="5"/>
      <c r="E691" s="4"/>
    </row>
    <row r="692" ht="15.75" customHeight="1">
      <c r="D692" s="5"/>
      <c r="E692" s="4"/>
    </row>
    <row r="693" ht="15.75" customHeight="1">
      <c r="D693" s="5"/>
      <c r="E693" s="4"/>
    </row>
    <row r="694" ht="15.75" customHeight="1">
      <c r="D694" s="5"/>
      <c r="E694" s="4"/>
    </row>
    <row r="695" ht="15.75" customHeight="1">
      <c r="D695" s="5"/>
      <c r="E695" s="4"/>
    </row>
    <row r="696" ht="15.75" customHeight="1">
      <c r="D696" s="5"/>
      <c r="E696" s="4"/>
    </row>
    <row r="697" ht="15.75" customHeight="1">
      <c r="D697" s="5"/>
      <c r="E697" s="4"/>
    </row>
    <row r="698" ht="15.75" customHeight="1">
      <c r="D698" s="5"/>
      <c r="E698" s="4"/>
    </row>
    <row r="699" ht="15.75" customHeight="1">
      <c r="D699" s="5"/>
      <c r="E699" s="4"/>
    </row>
    <row r="700" ht="15.75" customHeight="1">
      <c r="D700" s="5"/>
      <c r="E700" s="4"/>
    </row>
    <row r="701" ht="15.75" customHeight="1">
      <c r="D701" s="5"/>
      <c r="E701" s="4"/>
    </row>
    <row r="702" ht="15.75" customHeight="1">
      <c r="D702" s="5"/>
      <c r="E702" s="4"/>
    </row>
    <row r="703" ht="15.75" customHeight="1">
      <c r="D703" s="5"/>
      <c r="E703" s="4"/>
    </row>
    <row r="704" ht="15.75" customHeight="1">
      <c r="D704" s="5"/>
      <c r="E704" s="4"/>
    </row>
    <row r="705" ht="15.75" customHeight="1">
      <c r="D705" s="5"/>
      <c r="E705" s="4"/>
    </row>
    <row r="706" ht="15.75" customHeight="1">
      <c r="D706" s="5"/>
      <c r="E706" s="4"/>
    </row>
    <row r="707" ht="15.75" customHeight="1">
      <c r="D707" s="5"/>
      <c r="E707" s="4"/>
    </row>
    <row r="708" ht="15.75" customHeight="1">
      <c r="D708" s="5"/>
      <c r="E708" s="4"/>
    </row>
    <row r="709" ht="15.75" customHeight="1">
      <c r="D709" s="5"/>
      <c r="E709" s="4"/>
    </row>
    <row r="710" ht="15.75" customHeight="1">
      <c r="D710" s="5"/>
      <c r="E710" s="4"/>
    </row>
    <row r="711" ht="15.75" customHeight="1">
      <c r="D711" s="5"/>
      <c r="E711" s="4"/>
    </row>
    <row r="712" ht="15.75" customHeight="1">
      <c r="D712" s="5"/>
      <c r="E712" s="4"/>
    </row>
    <row r="713" ht="15.75" customHeight="1">
      <c r="D713" s="5"/>
      <c r="E713" s="4"/>
    </row>
    <row r="714" ht="15.75" customHeight="1">
      <c r="D714" s="5"/>
      <c r="E714" s="4"/>
    </row>
    <row r="715" ht="15.75" customHeight="1">
      <c r="D715" s="5"/>
      <c r="E715" s="4"/>
    </row>
    <row r="716" ht="15.75" customHeight="1">
      <c r="D716" s="5"/>
      <c r="E716" s="4"/>
    </row>
    <row r="717" ht="15.75" customHeight="1">
      <c r="D717" s="5"/>
      <c r="E717" s="4"/>
    </row>
    <row r="718" ht="15.75" customHeight="1">
      <c r="D718" s="5"/>
      <c r="E718" s="4"/>
    </row>
    <row r="719" ht="15.75" customHeight="1">
      <c r="D719" s="5"/>
      <c r="E719" s="4"/>
    </row>
    <row r="720" ht="15.75" customHeight="1">
      <c r="D720" s="5"/>
      <c r="E720" s="4"/>
    </row>
    <row r="721" ht="15.75" customHeight="1">
      <c r="D721" s="5"/>
      <c r="E721" s="4"/>
    </row>
    <row r="722" ht="15.75" customHeight="1">
      <c r="D722" s="5"/>
      <c r="E722" s="4"/>
    </row>
    <row r="723" ht="15.75" customHeight="1">
      <c r="D723" s="5"/>
      <c r="E723" s="4"/>
    </row>
    <row r="724" ht="15.75" customHeight="1">
      <c r="D724" s="5"/>
      <c r="E724" s="4"/>
    </row>
    <row r="725" ht="15.75" customHeight="1">
      <c r="D725" s="5"/>
      <c r="E725" s="4"/>
    </row>
    <row r="726" ht="15.75" customHeight="1">
      <c r="D726" s="5"/>
      <c r="E726" s="4"/>
    </row>
    <row r="727" ht="15.75" customHeight="1">
      <c r="D727" s="5"/>
      <c r="E727" s="4"/>
    </row>
    <row r="728" ht="15.75" customHeight="1">
      <c r="D728" s="5"/>
      <c r="E728" s="4"/>
    </row>
    <row r="729" ht="15.75" customHeight="1">
      <c r="D729" s="5"/>
      <c r="E729" s="4"/>
    </row>
    <row r="730" ht="15.75" customHeight="1">
      <c r="D730" s="5"/>
      <c r="E730" s="4"/>
    </row>
    <row r="731" ht="15.75" customHeight="1">
      <c r="D731" s="5"/>
      <c r="E731" s="4"/>
    </row>
    <row r="732" ht="15.75" customHeight="1">
      <c r="D732" s="5"/>
      <c r="E732" s="4"/>
    </row>
    <row r="733" ht="15.75" customHeight="1">
      <c r="D733" s="5"/>
      <c r="E733" s="4"/>
    </row>
    <row r="734" ht="15.75" customHeight="1">
      <c r="D734" s="5"/>
      <c r="E734" s="4"/>
    </row>
    <row r="735" ht="15.75" customHeight="1">
      <c r="D735" s="5"/>
      <c r="E735" s="4"/>
    </row>
    <row r="736" ht="15.75" customHeight="1">
      <c r="D736" s="5"/>
      <c r="E736" s="4"/>
    </row>
    <row r="737" ht="15.75" customHeight="1">
      <c r="D737" s="5"/>
      <c r="E737" s="4"/>
    </row>
    <row r="738" ht="15.75" customHeight="1">
      <c r="D738" s="5"/>
      <c r="E738" s="4"/>
    </row>
    <row r="739" ht="15.75" customHeight="1">
      <c r="D739" s="5"/>
      <c r="E739" s="4"/>
    </row>
    <row r="740" ht="15.75" customHeight="1">
      <c r="D740" s="5"/>
      <c r="E740" s="4"/>
    </row>
    <row r="741" ht="15.75" customHeight="1">
      <c r="D741" s="5"/>
      <c r="E741" s="4"/>
    </row>
    <row r="742" ht="15.75" customHeight="1">
      <c r="D742" s="5"/>
      <c r="E742" s="4"/>
    </row>
    <row r="743" ht="15.75" customHeight="1">
      <c r="D743" s="5"/>
      <c r="E743" s="4"/>
    </row>
    <row r="744" ht="15.75" customHeight="1">
      <c r="D744" s="5"/>
      <c r="E744" s="4"/>
    </row>
    <row r="745" ht="15.75" customHeight="1">
      <c r="D745" s="5"/>
      <c r="E745" s="4"/>
    </row>
    <row r="746" ht="15.75" customHeight="1">
      <c r="D746" s="5"/>
      <c r="E746" s="4"/>
    </row>
    <row r="747" ht="15.75" customHeight="1">
      <c r="D747" s="5"/>
      <c r="E747" s="4"/>
    </row>
    <row r="748" ht="15.75" customHeight="1">
      <c r="D748" s="5"/>
      <c r="E748" s="4"/>
    </row>
    <row r="749" ht="15.75" customHeight="1">
      <c r="D749" s="5"/>
      <c r="E749" s="4"/>
    </row>
    <row r="750" ht="15.75" customHeight="1">
      <c r="D750" s="5"/>
      <c r="E750" s="4"/>
    </row>
    <row r="751" ht="15.75" customHeight="1">
      <c r="D751" s="5"/>
      <c r="E751" s="4"/>
    </row>
    <row r="752" ht="15.75" customHeight="1">
      <c r="D752" s="5"/>
      <c r="E752" s="4"/>
    </row>
    <row r="753" ht="15.75" customHeight="1">
      <c r="D753" s="5"/>
      <c r="E753" s="4"/>
    </row>
    <row r="754" ht="15.75" customHeight="1">
      <c r="D754" s="5"/>
      <c r="E754" s="4"/>
    </row>
    <row r="755" ht="15.75" customHeight="1">
      <c r="D755" s="5"/>
      <c r="E755" s="4"/>
    </row>
    <row r="756" ht="15.75" customHeight="1">
      <c r="D756" s="5"/>
      <c r="E756" s="4"/>
    </row>
    <row r="757" ht="15.75" customHeight="1">
      <c r="D757" s="5"/>
      <c r="E757" s="4"/>
    </row>
    <row r="758" ht="15.75" customHeight="1">
      <c r="D758" s="5"/>
      <c r="E758" s="4"/>
    </row>
    <row r="759" ht="15.75" customHeight="1">
      <c r="D759" s="5"/>
      <c r="E759" s="4"/>
    </row>
    <row r="760" ht="15.75" customHeight="1">
      <c r="D760" s="5"/>
      <c r="E760" s="4"/>
    </row>
    <row r="761" ht="15.75" customHeight="1">
      <c r="D761" s="5"/>
      <c r="E761" s="4"/>
    </row>
    <row r="762" ht="15.75" customHeight="1">
      <c r="D762" s="5"/>
      <c r="E762" s="4"/>
    </row>
    <row r="763" ht="15.75" customHeight="1">
      <c r="D763" s="5"/>
      <c r="E763" s="4"/>
    </row>
    <row r="764" ht="15.75" customHeight="1">
      <c r="D764" s="5"/>
      <c r="E764" s="4"/>
    </row>
    <row r="765" ht="15.75" customHeight="1">
      <c r="D765" s="5"/>
      <c r="E765" s="4"/>
    </row>
    <row r="766" ht="15.75" customHeight="1">
      <c r="D766" s="5"/>
      <c r="E766" s="4"/>
    </row>
    <row r="767" ht="15.75" customHeight="1">
      <c r="D767" s="5"/>
      <c r="E767" s="4"/>
    </row>
    <row r="768" ht="15.75" customHeight="1">
      <c r="D768" s="5"/>
      <c r="E768" s="4"/>
    </row>
    <row r="769" ht="15.75" customHeight="1">
      <c r="D769" s="5"/>
      <c r="E769" s="4"/>
    </row>
    <row r="770" ht="15.75" customHeight="1">
      <c r="D770" s="5"/>
      <c r="E770" s="4"/>
    </row>
    <row r="771" ht="15.75" customHeight="1">
      <c r="D771" s="5"/>
      <c r="E771" s="4"/>
    </row>
    <row r="772" ht="15.75" customHeight="1">
      <c r="D772" s="5"/>
      <c r="E772" s="4"/>
    </row>
    <row r="773" ht="15.75" customHeight="1">
      <c r="D773" s="5"/>
      <c r="E773" s="4"/>
    </row>
    <row r="774" ht="15.75" customHeight="1">
      <c r="D774" s="5"/>
      <c r="E774" s="4"/>
    </row>
    <row r="775" ht="15.75" customHeight="1">
      <c r="D775" s="5"/>
      <c r="E775" s="4"/>
    </row>
    <row r="776" ht="15.75" customHeight="1">
      <c r="D776" s="5"/>
      <c r="E776" s="4"/>
    </row>
    <row r="777" ht="15.75" customHeight="1">
      <c r="D777" s="5"/>
      <c r="E777" s="4"/>
    </row>
    <row r="778" ht="15.75" customHeight="1">
      <c r="D778" s="5"/>
      <c r="E778" s="4"/>
    </row>
    <row r="779" ht="15.75" customHeight="1">
      <c r="D779" s="5"/>
      <c r="E779" s="4"/>
    </row>
    <row r="780" ht="15.75" customHeight="1">
      <c r="D780" s="5"/>
      <c r="E780" s="4"/>
    </row>
    <row r="781" ht="15.75" customHeight="1">
      <c r="D781" s="5"/>
      <c r="E781" s="4"/>
    </row>
    <row r="782" ht="15.75" customHeight="1">
      <c r="D782" s="5"/>
      <c r="E782" s="4"/>
    </row>
    <row r="783" ht="15.75" customHeight="1">
      <c r="D783" s="5"/>
      <c r="E783" s="4"/>
    </row>
    <row r="784" ht="15.75" customHeight="1">
      <c r="D784" s="5"/>
      <c r="E784" s="4"/>
    </row>
    <row r="785" ht="15.75" customHeight="1">
      <c r="D785" s="5"/>
      <c r="E785" s="4"/>
    </row>
    <row r="786" ht="15.75" customHeight="1">
      <c r="D786" s="5"/>
      <c r="E786" s="4"/>
    </row>
    <row r="787" ht="15.75" customHeight="1">
      <c r="D787" s="5"/>
      <c r="E787" s="4"/>
    </row>
    <row r="788" ht="15.75" customHeight="1">
      <c r="D788" s="5"/>
      <c r="E788" s="4"/>
    </row>
    <row r="789" ht="15.75" customHeight="1">
      <c r="D789" s="5"/>
      <c r="E789" s="4"/>
    </row>
    <row r="790" ht="15.75" customHeight="1">
      <c r="D790" s="5"/>
      <c r="E790" s="4"/>
    </row>
    <row r="791" ht="15.75" customHeight="1">
      <c r="D791" s="5"/>
      <c r="E791" s="4"/>
    </row>
    <row r="792" ht="15.75" customHeight="1">
      <c r="D792" s="5"/>
      <c r="E792" s="4"/>
    </row>
    <row r="793" ht="15.75" customHeight="1">
      <c r="D793" s="5"/>
      <c r="E793" s="4"/>
    </row>
    <row r="794" ht="15.75" customHeight="1">
      <c r="D794" s="5"/>
      <c r="E794" s="4"/>
    </row>
    <row r="795" ht="15.75" customHeight="1">
      <c r="D795" s="5"/>
      <c r="E795" s="4"/>
    </row>
    <row r="796" ht="15.75" customHeight="1">
      <c r="D796" s="5"/>
      <c r="E796" s="4"/>
    </row>
    <row r="797" ht="15.75" customHeight="1">
      <c r="D797" s="5"/>
      <c r="E797" s="4"/>
    </row>
    <row r="798" ht="15.75" customHeight="1">
      <c r="D798" s="5"/>
      <c r="E798" s="4"/>
    </row>
    <row r="799" ht="15.75" customHeight="1">
      <c r="D799" s="5"/>
      <c r="E799" s="4"/>
    </row>
    <row r="800" ht="15.75" customHeight="1">
      <c r="D800" s="5"/>
      <c r="E800" s="4"/>
    </row>
    <row r="801" ht="15.75" customHeight="1">
      <c r="D801" s="5"/>
      <c r="E801" s="4"/>
    </row>
    <row r="802" ht="15.75" customHeight="1">
      <c r="D802" s="5"/>
      <c r="E802" s="4"/>
    </row>
    <row r="803" ht="15.75" customHeight="1">
      <c r="D803" s="5"/>
      <c r="E803" s="4"/>
    </row>
    <row r="804" ht="15.75" customHeight="1">
      <c r="D804" s="5"/>
      <c r="E804" s="4"/>
    </row>
    <row r="805" ht="15.75" customHeight="1">
      <c r="D805" s="5"/>
      <c r="E805" s="4"/>
    </row>
    <row r="806" ht="15.75" customHeight="1">
      <c r="D806" s="5"/>
      <c r="E806" s="4"/>
    </row>
    <row r="807" ht="15.75" customHeight="1">
      <c r="D807" s="5"/>
      <c r="E807" s="4"/>
    </row>
    <row r="808" ht="15.75" customHeight="1">
      <c r="D808" s="5"/>
      <c r="E808" s="4"/>
    </row>
    <row r="809" ht="15.75" customHeight="1">
      <c r="D809" s="5"/>
      <c r="E809" s="4"/>
    </row>
    <row r="810" ht="15.75" customHeight="1">
      <c r="D810" s="5"/>
      <c r="E810" s="4"/>
    </row>
    <row r="811" ht="15.75" customHeight="1">
      <c r="D811" s="5"/>
      <c r="E811" s="4"/>
    </row>
    <row r="812" ht="15.75" customHeight="1">
      <c r="D812" s="5"/>
      <c r="E812" s="4"/>
    </row>
    <row r="813" ht="15.75" customHeight="1">
      <c r="D813" s="5"/>
      <c r="E813" s="4"/>
    </row>
    <row r="814" ht="15.75" customHeight="1">
      <c r="D814" s="5"/>
      <c r="E814" s="4"/>
    </row>
    <row r="815" ht="15.75" customHeight="1">
      <c r="D815" s="5"/>
      <c r="E815" s="4"/>
    </row>
    <row r="816" ht="15.75" customHeight="1">
      <c r="D816" s="5"/>
      <c r="E816" s="4"/>
    </row>
    <row r="817" ht="15.75" customHeight="1">
      <c r="D817" s="5"/>
      <c r="E817" s="4"/>
    </row>
    <row r="818" ht="15.75" customHeight="1">
      <c r="D818" s="5"/>
      <c r="E818" s="4"/>
    </row>
    <row r="819" ht="15.75" customHeight="1">
      <c r="D819" s="5"/>
      <c r="E819" s="4"/>
    </row>
    <row r="820" ht="15.75" customHeight="1">
      <c r="D820" s="5"/>
      <c r="E820" s="4"/>
    </row>
    <row r="821" ht="15.75" customHeight="1">
      <c r="D821" s="5"/>
      <c r="E821" s="4"/>
    </row>
    <row r="822" ht="15.75" customHeight="1">
      <c r="D822" s="5"/>
      <c r="E822" s="4"/>
    </row>
    <row r="823" ht="15.75" customHeight="1">
      <c r="D823" s="5"/>
      <c r="E823" s="4"/>
    </row>
    <row r="824" ht="15.75" customHeight="1">
      <c r="D824" s="5"/>
      <c r="E824" s="4"/>
    </row>
    <row r="825" ht="15.75" customHeight="1">
      <c r="D825" s="5"/>
      <c r="E825" s="4"/>
    </row>
    <row r="826" ht="15.75" customHeight="1">
      <c r="D826" s="5"/>
      <c r="E826" s="4"/>
    </row>
    <row r="827" ht="15.75" customHeight="1">
      <c r="D827" s="5"/>
      <c r="E827" s="4"/>
    </row>
    <row r="828" ht="15.75" customHeight="1">
      <c r="D828" s="5"/>
      <c r="E828" s="4"/>
    </row>
    <row r="829" ht="15.75" customHeight="1">
      <c r="D829" s="5"/>
      <c r="E829" s="4"/>
    </row>
    <row r="830" ht="15.75" customHeight="1">
      <c r="D830" s="5"/>
      <c r="E830" s="4"/>
    </row>
    <row r="831" ht="15.75" customHeight="1">
      <c r="D831" s="5"/>
      <c r="E831" s="4"/>
    </row>
    <row r="832" ht="15.75" customHeight="1">
      <c r="D832" s="5"/>
      <c r="E832" s="4"/>
    </row>
    <row r="833" ht="15.75" customHeight="1">
      <c r="D833" s="5"/>
      <c r="E833" s="4"/>
    </row>
    <row r="834" ht="15.75" customHeight="1">
      <c r="D834" s="5"/>
      <c r="E834" s="4"/>
    </row>
    <row r="835" ht="15.75" customHeight="1">
      <c r="D835" s="5"/>
      <c r="E835" s="4"/>
    </row>
    <row r="836" ht="15.75" customHeight="1">
      <c r="D836" s="5"/>
      <c r="E836" s="4"/>
    </row>
    <row r="837" ht="15.75" customHeight="1">
      <c r="D837" s="5"/>
      <c r="E837" s="4"/>
    </row>
    <row r="838" ht="15.75" customHeight="1">
      <c r="D838" s="5"/>
      <c r="E838" s="4"/>
    </row>
    <row r="839" ht="15.75" customHeight="1">
      <c r="D839" s="5"/>
      <c r="E839" s="4"/>
    </row>
    <row r="840" ht="15.75" customHeight="1">
      <c r="D840" s="5"/>
      <c r="E840" s="4"/>
    </row>
    <row r="841" ht="15.75" customHeight="1">
      <c r="D841" s="5"/>
      <c r="E841" s="4"/>
    </row>
    <row r="842" ht="15.75" customHeight="1">
      <c r="D842" s="5"/>
      <c r="E842" s="4"/>
    </row>
    <row r="843" ht="15.75" customHeight="1">
      <c r="D843" s="5"/>
      <c r="E843" s="4"/>
    </row>
    <row r="844" ht="15.75" customHeight="1">
      <c r="D844" s="5"/>
      <c r="E844" s="4"/>
    </row>
    <row r="845" ht="15.75" customHeight="1">
      <c r="D845" s="5"/>
      <c r="E845" s="4"/>
    </row>
    <row r="846" ht="15.75" customHeight="1">
      <c r="D846" s="5"/>
      <c r="E846" s="4"/>
    </row>
    <row r="847" ht="15.75" customHeight="1">
      <c r="D847" s="5"/>
      <c r="E847" s="4"/>
    </row>
    <row r="848" ht="15.75" customHeight="1">
      <c r="D848" s="5"/>
      <c r="E848" s="4"/>
    </row>
    <row r="849" ht="15.75" customHeight="1">
      <c r="D849" s="5"/>
      <c r="E849" s="4"/>
    </row>
    <row r="850" ht="15.75" customHeight="1">
      <c r="D850" s="5"/>
      <c r="E850" s="4"/>
    </row>
    <row r="851" ht="15.75" customHeight="1">
      <c r="D851" s="5"/>
      <c r="E851" s="4"/>
    </row>
    <row r="852" ht="15.75" customHeight="1">
      <c r="D852" s="5"/>
      <c r="E852" s="4"/>
    </row>
    <row r="853" ht="15.75" customHeight="1">
      <c r="D853" s="5"/>
      <c r="E853" s="4"/>
    </row>
    <row r="854" ht="15.75" customHeight="1">
      <c r="D854" s="5"/>
      <c r="E854" s="4"/>
    </row>
    <row r="855" ht="15.75" customHeight="1">
      <c r="D855" s="5"/>
      <c r="E855" s="4"/>
    </row>
    <row r="856" ht="15.75" customHeight="1">
      <c r="D856" s="5"/>
      <c r="E856" s="4"/>
    </row>
    <row r="857" ht="15.75" customHeight="1">
      <c r="D857" s="5"/>
      <c r="E857" s="4"/>
    </row>
    <row r="858" ht="15.75" customHeight="1">
      <c r="D858" s="5"/>
      <c r="E858" s="4"/>
    </row>
    <row r="859" ht="15.75" customHeight="1">
      <c r="D859" s="5"/>
      <c r="E859" s="4"/>
    </row>
    <row r="860" ht="15.75" customHeight="1">
      <c r="D860" s="5"/>
      <c r="E860" s="4"/>
    </row>
    <row r="861" ht="15.75" customHeight="1">
      <c r="D861" s="5"/>
      <c r="E861" s="4"/>
    </row>
    <row r="862" ht="15.75" customHeight="1">
      <c r="D862" s="5"/>
      <c r="E862" s="4"/>
    </row>
    <row r="863" ht="15.75" customHeight="1">
      <c r="D863" s="5"/>
      <c r="E863" s="4"/>
    </row>
    <row r="864" ht="15.75" customHeight="1">
      <c r="D864" s="5"/>
      <c r="E864" s="4"/>
    </row>
    <row r="865" ht="15.75" customHeight="1">
      <c r="D865" s="5"/>
      <c r="E865" s="4"/>
    </row>
    <row r="866" ht="15.75" customHeight="1">
      <c r="D866" s="5"/>
      <c r="E866" s="4"/>
    </row>
    <row r="867" ht="15.75" customHeight="1">
      <c r="D867" s="5"/>
      <c r="E867" s="4"/>
    </row>
    <row r="868" ht="15.75" customHeight="1">
      <c r="D868" s="5"/>
      <c r="E868" s="4"/>
    </row>
    <row r="869" ht="15.75" customHeight="1">
      <c r="D869" s="5"/>
      <c r="E869" s="4"/>
    </row>
    <row r="870" ht="15.75" customHeight="1">
      <c r="D870" s="5"/>
      <c r="E870" s="4"/>
    </row>
    <row r="871" ht="15.75" customHeight="1">
      <c r="D871" s="5"/>
      <c r="E871" s="4"/>
    </row>
    <row r="872" ht="15.75" customHeight="1">
      <c r="D872" s="5"/>
      <c r="E872" s="4"/>
    </row>
    <row r="873" ht="15.75" customHeight="1">
      <c r="D873" s="5"/>
      <c r="E873" s="4"/>
    </row>
    <row r="874" ht="15.75" customHeight="1">
      <c r="D874" s="5"/>
      <c r="E874" s="4"/>
    </row>
    <row r="875" ht="15.75" customHeight="1">
      <c r="D875" s="5"/>
      <c r="E875" s="4"/>
    </row>
    <row r="876" ht="15.75" customHeight="1">
      <c r="D876" s="5"/>
      <c r="E876" s="4"/>
    </row>
    <row r="877" ht="15.75" customHeight="1">
      <c r="D877" s="5"/>
      <c r="E877" s="4"/>
    </row>
    <row r="878" ht="15.75" customHeight="1">
      <c r="D878" s="5"/>
      <c r="E878" s="4"/>
    </row>
    <row r="879" ht="15.75" customHeight="1">
      <c r="D879" s="5"/>
      <c r="E879" s="4"/>
    </row>
    <row r="880" ht="15.75" customHeight="1">
      <c r="D880" s="5"/>
      <c r="E880" s="4"/>
    </row>
    <row r="881" ht="15.75" customHeight="1">
      <c r="D881" s="5"/>
      <c r="E881" s="4"/>
    </row>
    <row r="882" ht="15.75" customHeight="1">
      <c r="D882" s="5"/>
      <c r="E882" s="4"/>
    </row>
    <row r="883" ht="15.75" customHeight="1">
      <c r="D883" s="5"/>
      <c r="E883" s="4"/>
    </row>
    <row r="884" ht="15.75" customHeight="1">
      <c r="D884" s="5"/>
      <c r="E884" s="4"/>
    </row>
    <row r="885" ht="15.75" customHeight="1">
      <c r="D885" s="5"/>
      <c r="E885" s="4"/>
    </row>
    <row r="886" ht="15.75" customHeight="1">
      <c r="D886" s="5"/>
      <c r="E886" s="4"/>
    </row>
    <row r="887" ht="15.75" customHeight="1">
      <c r="D887" s="5"/>
      <c r="E887" s="4"/>
    </row>
    <row r="888" ht="15.75" customHeight="1">
      <c r="D888" s="5"/>
      <c r="E888" s="4"/>
    </row>
    <row r="889" ht="15.75" customHeight="1">
      <c r="D889" s="5"/>
      <c r="E889" s="4"/>
    </row>
    <row r="890" ht="15.75" customHeight="1">
      <c r="D890" s="5"/>
      <c r="E890" s="4"/>
    </row>
    <row r="891" ht="15.75" customHeight="1">
      <c r="D891" s="5"/>
      <c r="E891" s="4"/>
    </row>
    <row r="892" ht="15.75" customHeight="1">
      <c r="D892" s="5"/>
      <c r="E892" s="4"/>
    </row>
    <row r="893" ht="15.75" customHeight="1">
      <c r="D893" s="5"/>
      <c r="E893" s="4"/>
    </row>
    <row r="894" ht="15.75" customHeight="1">
      <c r="D894" s="5"/>
      <c r="E894" s="4"/>
    </row>
    <row r="895" ht="15.75" customHeight="1">
      <c r="D895" s="5"/>
      <c r="E895" s="4"/>
    </row>
    <row r="896" ht="15.75" customHeight="1">
      <c r="D896" s="5"/>
      <c r="E896" s="4"/>
    </row>
    <row r="897" ht="15.75" customHeight="1">
      <c r="D897" s="5"/>
      <c r="E897" s="4"/>
    </row>
    <row r="898" ht="15.75" customHeight="1">
      <c r="D898" s="5"/>
      <c r="E898" s="4"/>
    </row>
    <row r="899" ht="15.75" customHeight="1">
      <c r="D899" s="5"/>
      <c r="E899" s="4"/>
    </row>
    <row r="900" ht="15.75" customHeight="1">
      <c r="D900" s="5"/>
      <c r="E900" s="4"/>
    </row>
    <row r="901" ht="15.75" customHeight="1">
      <c r="D901" s="5"/>
      <c r="E901" s="4"/>
    </row>
    <row r="902" ht="15.75" customHeight="1">
      <c r="D902" s="5"/>
      <c r="E902" s="4"/>
    </row>
    <row r="903" ht="15.75" customHeight="1">
      <c r="D903" s="5"/>
      <c r="E903" s="4"/>
    </row>
    <row r="904" ht="15.75" customHeight="1">
      <c r="D904" s="5"/>
      <c r="E904" s="4"/>
    </row>
    <row r="905" ht="15.75" customHeight="1">
      <c r="D905" s="5"/>
      <c r="E905" s="4"/>
    </row>
    <row r="906" ht="15.75" customHeight="1">
      <c r="D906" s="5"/>
      <c r="E906" s="4"/>
    </row>
    <row r="907" ht="15.75" customHeight="1">
      <c r="D907" s="5"/>
      <c r="E907" s="4"/>
    </row>
    <row r="908" ht="15.75" customHeight="1">
      <c r="D908" s="5"/>
      <c r="E908" s="4"/>
    </row>
    <row r="909" ht="15.75" customHeight="1">
      <c r="D909" s="5"/>
      <c r="E909" s="4"/>
    </row>
    <row r="910" ht="15.75" customHeight="1">
      <c r="D910" s="5"/>
      <c r="E910" s="4"/>
    </row>
    <row r="911" ht="15.75" customHeight="1">
      <c r="D911" s="5"/>
      <c r="E911" s="4"/>
    </row>
    <row r="912" ht="15.75" customHeight="1">
      <c r="D912" s="5"/>
      <c r="E912" s="4"/>
    </row>
    <row r="913" ht="15.75" customHeight="1">
      <c r="D913" s="5"/>
      <c r="E913" s="4"/>
    </row>
    <row r="914" ht="15.75" customHeight="1">
      <c r="D914" s="5"/>
      <c r="E914" s="4"/>
    </row>
    <row r="915" ht="15.75" customHeight="1">
      <c r="D915" s="5"/>
      <c r="E915" s="4"/>
    </row>
    <row r="916" ht="15.75" customHeight="1">
      <c r="D916" s="5"/>
      <c r="E916" s="4"/>
    </row>
    <row r="917" ht="15.75" customHeight="1">
      <c r="D917" s="5"/>
      <c r="E917" s="4"/>
    </row>
    <row r="918" ht="15.75" customHeight="1">
      <c r="D918" s="5"/>
      <c r="E918" s="4"/>
    </row>
    <row r="919" ht="15.75" customHeight="1">
      <c r="D919" s="5"/>
      <c r="E919" s="4"/>
    </row>
    <row r="920" ht="15.75" customHeight="1">
      <c r="D920" s="5"/>
      <c r="E920" s="4"/>
    </row>
    <row r="921" ht="15.75" customHeight="1">
      <c r="D921" s="5"/>
      <c r="E921" s="4"/>
    </row>
    <row r="922" ht="15.75" customHeight="1">
      <c r="D922" s="5"/>
      <c r="E922" s="4"/>
    </row>
    <row r="923" ht="15.75" customHeight="1">
      <c r="D923" s="5"/>
      <c r="E923" s="4"/>
    </row>
    <row r="924" ht="15.75" customHeight="1">
      <c r="D924" s="5"/>
      <c r="E924" s="4"/>
    </row>
    <row r="925" ht="15.75" customHeight="1">
      <c r="D925" s="5"/>
      <c r="E925" s="4"/>
    </row>
    <row r="926" ht="15.75" customHeight="1">
      <c r="D926" s="5"/>
      <c r="E926" s="4"/>
    </row>
    <row r="927" ht="15.75" customHeight="1">
      <c r="D927" s="5"/>
      <c r="E927" s="4"/>
    </row>
    <row r="928" ht="15.75" customHeight="1">
      <c r="D928" s="5"/>
      <c r="E928" s="4"/>
    </row>
    <row r="929" ht="15.75" customHeight="1">
      <c r="D929" s="5"/>
      <c r="E929" s="4"/>
    </row>
    <row r="930" ht="15.75" customHeight="1">
      <c r="D930" s="5"/>
      <c r="E930" s="4"/>
    </row>
    <row r="931" ht="15.75" customHeight="1">
      <c r="D931" s="5"/>
      <c r="E931" s="4"/>
    </row>
    <row r="932" ht="15.75" customHeight="1">
      <c r="D932" s="5"/>
      <c r="E932" s="4"/>
    </row>
    <row r="933" ht="15.75" customHeight="1">
      <c r="D933" s="5"/>
      <c r="E933" s="4"/>
    </row>
    <row r="934" ht="15.75" customHeight="1">
      <c r="D934" s="5"/>
      <c r="E934" s="4"/>
    </row>
    <row r="935" ht="15.75" customHeight="1">
      <c r="D935" s="5"/>
      <c r="E935" s="4"/>
    </row>
    <row r="936" ht="15.75" customHeight="1">
      <c r="D936" s="5"/>
      <c r="E936" s="4"/>
    </row>
    <row r="937" ht="15.75" customHeight="1">
      <c r="D937" s="5"/>
      <c r="E937" s="4"/>
    </row>
    <row r="938" ht="15.75" customHeight="1">
      <c r="D938" s="5"/>
      <c r="E938" s="4"/>
    </row>
    <row r="939" ht="15.75" customHeight="1">
      <c r="D939" s="5"/>
      <c r="E939" s="4"/>
    </row>
    <row r="940" ht="15.75" customHeight="1">
      <c r="D940" s="5"/>
      <c r="E940" s="4"/>
    </row>
    <row r="941" ht="15.75" customHeight="1">
      <c r="D941" s="5"/>
      <c r="E941" s="4"/>
    </row>
    <row r="942" ht="15.75" customHeight="1">
      <c r="D942" s="5"/>
      <c r="E942" s="4"/>
    </row>
    <row r="943" ht="15.75" customHeight="1">
      <c r="D943" s="5"/>
      <c r="E943" s="4"/>
    </row>
    <row r="944" ht="15.75" customHeight="1">
      <c r="D944" s="5"/>
      <c r="E944" s="4"/>
    </row>
    <row r="945" ht="15.75" customHeight="1">
      <c r="D945" s="5"/>
      <c r="E945" s="4"/>
    </row>
    <row r="946" ht="15.75" customHeight="1">
      <c r="D946" s="5"/>
      <c r="E946" s="4"/>
    </row>
    <row r="947" ht="15.75" customHeight="1">
      <c r="D947" s="5"/>
      <c r="E947" s="4"/>
    </row>
    <row r="948" ht="15.75" customHeight="1">
      <c r="D948" s="5"/>
      <c r="E948" s="4"/>
    </row>
    <row r="949" ht="15.75" customHeight="1">
      <c r="D949" s="5"/>
      <c r="E949" s="4"/>
    </row>
    <row r="950" ht="15.75" customHeight="1">
      <c r="D950" s="5"/>
      <c r="E950" s="4"/>
    </row>
    <row r="951" ht="15.75" customHeight="1">
      <c r="D951" s="5"/>
      <c r="E951" s="4"/>
    </row>
    <row r="952" ht="15.75" customHeight="1">
      <c r="D952" s="5"/>
      <c r="E952" s="4"/>
    </row>
    <row r="953" ht="15.75" customHeight="1">
      <c r="D953" s="5"/>
      <c r="E953" s="4"/>
    </row>
    <row r="954" ht="15.75" customHeight="1">
      <c r="D954" s="5"/>
      <c r="E954" s="4"/>
    </row>
    <row r="955" ht="15.75" customHeight="1">
      <c r="D955" s="5"/>
      <c r="E955" s="4"/>
    </row>
    <row r="956" ht="15.75" customHeight="1">
      <c r="D956" s="5"/>
      <c r="E956" s="4"/>
    </row>
    <row r="957" ht="15.75" customHeight="1">
      <c r="D957" s="5"/>
      <c r="E957" s="4"/>
    </row>
    <row r="958" ht="15.75" customHeight="1">
      <c r="D958" s="5"/>
      <c r="E958" s="4"/>
    </row>
    <row r="959" ht="15.75" customHeight="1">
      <c r="D959" s="5"/>
      <c r="E959" s="4"/>
    </row>
    <row r="960" ht="15.75" customHeight="1">
      <c r="D960" s="5"/>
      <c r="E960" s="4"/>
    </row>
    <row r="961" ht="15.75" customHeight="1">
      <c r="D961" s="5"/>
      <c r="E961" s="4"/>
    </row>
    <row r="962" ht="15.75" customHeight="1">
      <c r="D962" s="5"/>
      <c r="E962" s="4"/>
    </row>
    <row r="963" ht="15.75" customHeight="1">
      <c r="D963" s="5"/>
      <c r="E963" s="4"/>
    </row>
    <row r="964" ht="15.75" customHeight="1">
      <c r="D964" s="5"/>
      <c r="E964" s="4"/>
    </row>
    <row r="965" ht="15.75" customHeight="1">
      <c r="D965" s="5"/>
      <c r="E965" s="4"/>
    </row>
    <row r="966" ht="15.75" customHeight="1">
      <c r="D966" s="5"/>
      <c r="E966" s="4"/>
    </row>
    <row r="967" ht="15.75" customHeight="1">
      <c r="D967" s="5"/>
      <c r="E967" s="4"/>
    </row>
    <row r="968" ht="15.75" customHeight="1">
      <c r="D968" s="5"/>
      <c r="E968" s="4"/>
    </row>
    <row r="969" ht="15.75" customHeight="1">
      <c r="D969" s="5"/>
      <c r="E969" s="4"/>
    </row>
    <row r="970" ht="15.75" customHeight="1">
      <c r="D970" s="5"/>
      <c r="E970" s="4"/>
    </row>
    <row r="971" ht="15.75" customHeight="1">
      <c r="D971" s="5"/>
      <c r="E971" s="4"/>
    </row>
    <row r="972" ht="15.75" customHeight="1">
      <c r="D972" s="5"/>
      <c r="E972" s="4"/>
    </row>
    <row r="973" ht="15.75" customHeight="1">
      <c r="D973" s="5"/>
      <c r="E973" s="4"/>
    </row>
    <row r="974" ht="15.75" customHeight="1">
      <c r="D974" s="5"/>
      <c r="E974" s="4"/>
    </row>
    <row r="975" ht="15.75" customHeight="1">
      <c r="D975" s="5"/>
      <c r="E975" s="4"/>
    </row>
    <row r="976" ht="15.75" customHeight="1">
      <c r="D976" s="5"/>
      <c r="E976" s="4"/>
    </row>
    <row r="977" ht="15.75" customHeight="1">
      <c r="D977" s="5"/>
      <c r="E977" s="4"/>
    </row>
    <row r="978" ht="15.75" customHeight="1">
      <c r="D978" s="5"/>
      <c r="E978" s="4"/>
    </row>
    <row r="979" ht="15.75" customHeight="1">
      <c r="D979" s="5"/>
      <c r="E979" s="4"/>
    </row>
    <row r="980" ht="15.75" customHeight="1">
      <c r="D980" s="5"/>
      <c r="E980" s="4"/>
    </row>
    <row r="981" ht="15.75" customHeight="1">
      <c r="D981" s="5"/>
      <c r="E981" s="4"/>
    </row>
    <row r="982" ht="15.75" customHeight="1">
      <c r="D982" s="5"/>
      <c r="E982" s="4"/>
    </row>
    <row r="983" ht="15.75" customHeight="1">
      <c r="D983" s="5"/>
      <c r="E983" s="4"/>
    </row>
    <row r="984" ht="15.75" customHeight="1">
      <c r="D984" s="5"/>
      <c r="E984" s="4"/>
    </row>
    <row r="985" ht="15.75" customHeight="1">
      <c r="D985" s="5"/>
      <c r="E985" s="4"/>
    </row>
    <row r="986" ht="15.75" customHeight="1">
      <c r="D986" s="5"/>
      <c r="E986" s="4"/>
    </row>
    <row r="987" ht="15.75" customHeight="1">
      <c r="D987" s="5"/>
      <c r="E987" s="4"/>
    </row>
    <row r="988" ht="15.75" customHeight="1">
      <c r="D988" s="5"/>
      <c r="E988" s="4"/>
    </row>
    <row r="989" ht="15.75" customHeight="1">
      <c r="D989" s="5"/>
      <c r="E989" s="4"/>
    </row>
    <row r="990" ht="15.75" customHeight="1">
      <c r="D990" s="5"/>
      <c r="E990" s="4"/>
    </row>
    <row r="991" ht="15.75" customHeight="1">
      <c r="D991" s="5"/>
      <c r="E991" s="4"/>
    </row>
    <row r="992" ht="15.75" customHeight="1">
      <c r="D992" s="5"/>
      <c r="E992" s="4"/>
    </row>
    <row r="993" ht="15.75" customHeight="1">
      <c r="D993" s="5"/>
      <c r="E993" s="4"/>
    </row>
    <row r="994" ht="15.75" customHeight="1">
      <c r="D994" s="5"/>
      <c r="E994" s="4"/>
    </row>
    <row r="995" ht="15.75" customHeight="1">
      <c r="D995" s="5"/>
      <c r="E995" s="4"/>
    </row>
    <row r="996" ht="15.75" customHeight="1">
      <c r="D996" s="5"/>
      <c r="E996" s="4"/>
    </row>
    <row r="997" ht="15.75" customHeight="1">
      <c r="D997" s="5"/>
      <c r="E997" s="4"/>
    </row>
    <row r="998" ht="15.75" customHeight="1">
      <c r="D998" s="5"/>
      <c r="E998" s="4"/>
    </row>
    <row r="999" ht="15.75" customHeight="1">
      <c r="D999" s="5"/>
      <c r="E999" s="4"/>
    </row>
    <row r="1000" ht="15.75" customHeight="1">
      <c r="D1000" s="5"/>
      <c r="E1000" s="4"/>
    </row>
  </sheetData>
  <mergeCells count="2">
    <mergeCell ref="A1:B1"/>
    <mergeCell ref="S1:T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6.0"/>
    <col customWidth="1" min="2" max="3" width="11.13"/>
    <col customWidth="1" min="4" max="4" width="10.13"/>
    <col customWidth="1" min="5" max="6" width="11.13"/>
    <col customWidth="1" min="7" max="7" width="14.75"/>
    <col customWidth="1" min="8" max="8" width="10.13"/>
    <col customWidth="1" min="9" max="9" width="9.88"/>
    <col customWidth="1" min="10" max="10" width="16.0"/>
    <col customWidth="1" min="11" max="11" width="10.88"/>
  </cols>
  <sheetData>
    <row r="1" ht="12.75" customHeight="1">
      <c r="A1" s="1" t="s">
        <v>31</v>
      </c>
      <c r="B1" s="2"/>
      <c r="G1" s="31"/>
      <c r="H1" s="2"/>
    </row>
    <row r="2" ht="12.75" customHeight="1">
      <c r="A2" s="4" t="s">
        <v>32</v>
      </c>
      <c r="G2" s="4" t="s">
        <v>33</v>
      </c>
      <c r="H2" s="4" t="str">
        <f>"Top Sub Category in "&amp;H4&amp;" Region"</f>
        <v>Top Sub Category in Central Region</v>
      </c>
    </row>
    <row r="3" ht="12.75" customHeight="1"/>
    <row r="4" ht="12.75" customHeight="1">
      <c r="A4" s="4" t="s">
        <v>34</v>
      </c>
      <c r="B4" s="4" t="s">
        <v>35</v>
      </c>
      <c r="G4" s="32" t="s">
        <v>35</v>
      </c>
      <c r="H4" s="33" t="s">
        <v>36</v>
      </c>
      <c r="J4" s="32" t="s">
        <v>35</v>
      </c>
      <c r="K4" s="34" t="str">
        <f>H4</f>
        <v>Central</v>
      </c>
    </row>
    <row r="5" ht="12.75" customHeight="1">
      <c r="A5" s="35" t="s">
        <v>9</v>
      </c>
      <c r="B5" s="11" t="s">
        <v>36</v>
      </c>
      <c r="C5" s="11" t="s">
        <v>37</v>
      </c>
      <c r="D5" s="11" t="s">
        <v>38</v>
      </c>
      <c r="E5" s="11" t="s">
        <v>39</v>
      </c>
      <c r="G5" s="36" t="s">
        <v>9</v>
      </c>
      <c r="H5" s="36" t="s">
        <v>6</v>
      </c>
      <c r="J5" s="36" t="s">
        <v>9</v>
      </c>
      <c r="K5" s="36" t="s">
        <v>6</v>
      </c>
    </row>
    <row r="6" ht="12.75" customHeight="1">
      <c r="A6" s="11" t="s">
        <v>12</v>
      </c>
      <c r="B6" s="15">
        <v>33956.07600000001</v>
      </c>
      <c r="C6" s="15">
        <v>45033.37200000001</v>
      </c>
      <c r="D6" s="15">
        <v>27276.753999999997</v>
      </c>
      <c r="E6" s="15">
        <v>61114.11600000002</v>
      </c>
      <c r="G6" s="18" t="str">
        <f>IFERROR(__xludf.DUMMYFUNCTION("ARRAY_CONSTRAIN(ARRAYFORMULA(UNIQUE(Chart_DataValidation!$A$6:$A$22)), 17, 1)"),"Accessories")</f>
        <v>Accessories</v>
      </c>
      <c r="H6" s="19">
        <f t="array" ref="H6">INDEX(Chart_DataValidation!$B$6:$E$22,MATCH(G6,Chart_DataValidation!$A$6:$A$22,0),MATCH($H$4,Chart_DataValidation!$B$5:$E$5,0))</f>
        <v>33956.076</v>
      </c>
      <c r="J6" s="18" t="str">
        <f t="array" ref="J6">SORTBY(G6:H22,H6:H22,1)</f>
        <v>#NAME?</v>
      </c>
      <c r="K6" s="19"/>
    </row>
    <row r="7" ht="12.75" customHeight="1">
      <c r="A7" s="11" t="s">
        <v>13</v>
      </c>
      <c r="B7" s="15">
        <v>23582.03299999999</v>
      </c>
      <c r="C7" s="15">
        <v>34188.46599999999</v>
      </c>
      <c r="D7" s="15">
        <v>19525.326000000005</v>
      </c>
      <c r="E7" s="15">
        <v>30236.33599999999</v>
      </c>
      <c r="G7" s="18" t="str">
        <f>IFERROR(__xludf.DUMMYFUNCTION("""COMPUTED_VALUE"""),"Appliances")</f>
        <v>Appliances</v>
      </c>
      <c r="H7" s="19">
        <f t="array" ref="H7">INDEX(Chart_DataValidation!$B$6:$E$22,MATCH(G7,Chart_DataValidation!$A$6:$A$22,0),MATCH($H$4,Chart_DataValidation!$B$5:$E$5,0))</f>
        <v>23582.033</v>
      </c>
      <c r="J7" s="18"/>
      <c r="K7" s="19"/>
    </row>
    <row r="8" ht="12.75" customHeight="1">
      <c r="A8" s="11" t="s">
        <v>14</v>
      </c>
      <c r="B8" s="15">
        <v>5765.340000000002</v>
      </c>
      <c r="C8" s="15">
        <v>7485.764</v>
      </c>
      <c r="D8" s="15">
        <v>4655.622000000002</v>
      </c>
      <c r="E8" s="15">
        <v>9212.066000000003</v>
      </c>
      <c r="G8" s="18" t="str">
        <f>IFERROR(__xludf.DUMMYFUNCTION("""COMPUTED_VALUE"""),"Art")</f>
        <v>Art</v>
      </c>
      <c r="H8" s="19">
        <f t="array" ref="H8">INDEX(Chart_DataValidation!$B$6:$E$22,MATCH(G8,Chart_DataValidation!$A$6:$A$22,0),MATCH($H$4,Chart_DataValidation!$B$5:$E$5,0))</f>
        <v>5765.34</v>
      </c>
      <c r="J8" s="18"/>
      <c r="K8" s="19"/>
    </row>
    <row r="9" ht="12.75" customHeight="1">
      <c r="A9" s="11" t="s">
        <v>15</v>
      </c>
      <c r="B9" s="15">
        <v>56923.28200000003</v>
      </c>
      <c r="C9" s="15">
        <v>53497.99699999995</v>
      </c>
      <c r="D9" s="15">
        <v>37030.341</v>
      </c>
      <c r="E9" s="15">
        <v>55961.11300000001</v>
      </c>
      <c r="G9" s="18" t="str">
        <f>IFERROR(__xludf.DUMMYFUNCTION("""COMPUTED_VALUE"""),"Binders")</f>
        <v>Binders</v>
      </c>
      <c r="H9" s="19">
        <f t="array" ref="H9">INDEX(Chart_DataValidation!$B$6:$E$22,MATCH(G9,Chart_DataValidation!$A$6:$A$22,0),MATCH($H$4,Chart_DataValidation!$B$5:$E$5,0))</f>
        <v>56923.282</v>
      </c>
      <c r="J9" s="18"/>
      <c r="K9" s="19"/>
    </row>
    <row r="10" ht="12.75" customHeight="1">
      <c r="A10" s="11" t="s">
        <v>16</v>
      </c>
      <c r="B10" s="15">
        <v>24157.176799999994</v>
      </c>
      <c r="C10" s="15">
        <v>43819.333999999995</v>
      </c>
      <c r="D10" s="15">
        <v>10899.362</v>
      </c>
      <c r="E10" s="15">
        <v>36004.123500000016</v>
      </c>
      <c r="G10" s="18" t="str">
        <f>IFERROR(__xludf.DUMMYFUNCTION("""COMPUTED_VALUE"""),"Bookcases")</f>
        <v>Bookcases</v>
      </c>
      <c r="H10" s="19">
        <f t="array" ref="H10">INDEX(Chart_DataValidation!$B$6:$E$22,MATCH(G10,Chart_DataValidation!$A$6:$A$22,0),MATCH($H$4,Chart_DataValidation!$B$5:$E$5,0))</f>
        <v>24157.1768</v>
      </c>
      <c r="J10" s="18"/>
      <c r="K10" s="19"/>
    </row>
    <row r="11" ht="12.75" customHeight="1">
      <c r="A11" s="11" t="s">
        <v>17</v>
      </c>
      <c r="B11" s="15">
        <v>85230.64599999995</v>
      </c>
      <c r="C11" s="15">
        <v>96260.68299999995</v>
      </c>
      <c r="D11" s="15">
        <v>45176.445999999974</v>
      </c>
      <c r="E11" s="15">
        <v>101781.32799999989</v>
      </c>
      <c r="G11" s="18" t="str">
        <f>IFERROR(__xludf.DUMMYFUNCTION("""COMPUTED_VALUE"""),"Chairs")</f>
        <v>Chairs</v>
      </c>
      <c r="H11" s="19">
        <f t="array" ref="H11">INDEX(Chart_DataValidation!$B$6:$E$22,MATCH(G11,Chart_DataValidation!$A$6:$A$22,0),MATCH($H$4,Chart_DataValidation!$B$5:$E$5,0))</f>
        <v>85230.646</v>
      </c>
      <c r="J11" s="18"/>
      <c r="K11" s="19"/>
    </row>
    <row r="12" ht="12.75" customHeight="1">
      <c r="A12" s="11" t="s">
        <v>18</v>
      </c>
      <c r="B12" s="15">
        <v>37259.57</v>
      </c>
      <c r="C12" s="15">
        <v>53219.462000000014</v>
      </c>
      <c r="D12" s="15">
        <v>9299.756000000001</v>
      </c>
      <c r="E12" s="15">
        <v>49749.242</v>
      </c>
      <c r="G12" s="18" t="str">
        <f>IFERROR(__xludf.DUMMYFUNCTION("""COMPUTED_VALUE"""),"Copiers")</f>
        <v>Copiers</v>
      </c>
      <c r="H12" s="19">
        <f t="array" ref="H12">INDEX(Chart_DataValidation!$B$6:$E$22,MATCH(G12,Chart_DataValidation!$A$6:$A$22,0),MATCH($H$4,Chart_DataValidation!$B$5:$E$5,0))</f>
        <v>37259.57</v>
      </c>
      <c r="J12" s="18"/>
      <c r="K12" s="19"/>
    </row>
    <row r="13" ht="12.75" customHeight="1">
      <c r="A13" s="11" t="s">
        <v>19</v>
      </c>
      <c r="B13" s="15">
        <v>4636.872000000001</v>
      </c>
      <c r="C13" s="15">
        <v>4375.874</v>
      </c>
      <c r="D13" s="15">
        <v>3345.556</v>
      </c>
      <c r="E13" s="15">
        <v>4118.100000000001</v>
      </c>
      <c r="G13" s="18" t="str">
        <f>IFERROR(__xludf.DUMMYFUNCTION("""COMPUTED_VALUE"""),"Envelopes")</f>
        <v>Envelopes</v>
      </c>
      <c r="H13" s="19">
        <f t="array" ref="H13">INDEX(Chart_DataValidation!$B$6:$E$22,MATCH(G13,Chart_DataValidation!$A$6:$A$22,0),MATCH($H$4,Chart_DataValidation!$B$5:$E$5,0))</f>
        <v>4636.872</v>
      </c>
      <c r="J13" s="18"/>
      <c r="K13" s="19"/>
    </row>
    <row r="14" ht="12.75" customHeight="1">
      <c r="A14" s="11" t="s">
        <v>20</v>
      </c>
      <c r="B14" s="15">
        <v>778.0300000000003</v>
      </c>
      <c r="C14" s="15">
        <v>819.7179999999997</v>
      </c>
      <c r="D14" s="15">
        <v>503.31600000000003</v>
      </c>
      <c r="E14" s="15">
        <v>923.2160000000001</v>
      </c>
      <c r="G14" s="18" t="str">
        <f>IFERROR(__xludf.DUMMYFUNCTION("""COMPUTED_VALUE"""),"Fasteners")</f>
        <v>Fasteners</v>
      </c>
      <c r="H14" s="19">
        <f t="array" ref="H14">INDEX(Chart_DataValidation!$B$6:$E$22,MATCH(G14,Chart_DataValidation!$A$6:$A$22,0),MATCH($H$4,Chart_DataValidation!$B$5:$E$5,0))</f>
        <v>778.03</v>
      </c>
      <c r="J14" s="18"/>
      <c r="K14" s="19"/>
    </row>
    <row r="15" ht="12.75" customHeight="1">
      <c r="A15" s="11" t="s">
        <v>21</v>
      </c>
      <c r="B15" s="15">
        <v>15254.369999999986</v>
      </c>
      <c r="C15" s="15">
        <v>29071.38</v>
      </c>
      <c r="D15" s="15">
        <v>17306.683999999997</v>
      </c>
      <c r="E15" s="15">
        <v>30072.729999999978</v>
      </c>
      <c r="G15" s="18" t="str">
        <f>IFERROR(__xludf.DUMMYFUNCTION("""COMPUTED_VALUE"""),"Furnishings")</f>
        <v>Furnishings</v>
      </c>
      <c r="H15" s="19">
        <f t="array" ref="H15">INDEX(Chart_DataValidation!$B$6:$E$22,MATCH(G15,Chart_DataValidation!$A$6:$A$22,0),MATCH($H$4,Chart_DataValidation!$B$5:$E$5,0))</f>
        <v>15254.37</v>
      </c>
      <c r="J15" s="18"/>
      <c r="K15" s="19"/>
    </row>
    <row r="16" ht="12.75" customHeight="1">
      <c r="A16" s="11" t="s">
        <v>22</v>
      </c>
      <c r="B16" s="15">
        <v>2451.472</v>
      </c>
      <c r="C16" s="15">
        <v>2602.934</v>
      </c>
      <c r="D16" s="15">
        <v>2353.1800000000003</v>
      </c>
      <c r="E16" s="15">
        <v>5078.726000000001</v>
      </c>
      <c r="G16" s="18" t="str">
        <f>IFERROR(__xludf.DUMMYFUNCTION("""COMPUTED_VALUE"""),"Labels")</f>
        <v>Labels</v>
      </c>
      <c r="H16" s="19">
        <f t="array" ref="H16">INDEX(Chart_DataValidation!$B$6:$E$22,MATCH(G16,Chart_DataValidation!$A$6:$A$22,0),MATCH($H$4,Chart_DataValidation!$B$5:$E$5,0))</f>
        <v>2451.472</v>
      </c>
      <c r="J16" s="18"/>
      <c r="K16" s="19"/>
    </row>
    <row r="17" ht="12.75" customHeight="1">
      <c r="A17" s="11" t="s">
        <v>23</v>
      </c>
      <c r="B17" s="15">
        <v>26797.384000000005</v>
      </c>
      <c r="C17" s="15">
        <v>66106.16500000001</v>
      </c>
      <c r="D17" s="15">
        <v>53890.96</v>
      </c>
      <c r="E17" s="15">
        <v>42444.122</v>
      </c>
      <c r="G17" s="18" t="str">
        <f>IFERROR(__xludf.DUMMYFUNCTION("""COMPUTED_VALUE"""),"Machines")</f>
        <v>Machines</v>
      </c>
      <c r="H17" s="19">
        <f t="array" ref="H17">INDEX(Chart_DataValidation!$B$6:$E$22,MATCH(G17,Chart_DataValidation!$A$6:$A$22,0),MATCH($H$4,Chart_DataValidation!$B$5:$E$5,0))</f>
        <v>26797.384</v>
      </c>
      <c r="J17" s="18"/>
      <c r="K17" s="19"/>
    </row>
    <row r="18" ht="12.75" customHeight="1">
      <c r="A18" s="11" t="s">
        <v>24</v>
      </c>
      <c r="B18" s="15">
        <v>17491.902000000002</v>
      </c>
      <c r="C18" s="15">
        <v>20172.601999999973</v>
      </c>
      <c r="D18" s="15">
        <v>14150.984</v>
      </c>
      <c r="E18" s="15">
        <v>26663.717999999983</v>
      </c>
      <c r="G18" s="18" t="str">
        <f>IFERROR(__xludf.DUMMYFUNCTION("""COMPUTED_VALUE"""),"Paper")</f>
        <v>Paper</v>
      </c>
      <c r="H18" s="19">
        <f t="array" ref="H18">INDEX(Chart_DataValidation!$B$6:$E$22,MATCH(G18,Chart_DataValidation!$A$6:$A$22,0),MATCH($H$4,Chart_DataValidation!$B$5:$E$5,0))</f>
        <v>17491.902</v>
      </c>
      <c r="J18" s="18"/>
      <c r="K18" s="19"/>
    </row>
    <row r="19" ht="12.75" customHeight="1">
      <c r="A19" s="11" t="s">
        <v>25</v>
      </c>
      <c r="B19" s="15">
        <v>72403.28199999998</v>
      </c>
      <c r="C19" s="15">
        <v>100614.98200000003</v>
      </c>
      <c r="D19" s="15">
        <v>58304.437999999995</v>
      </c>
      <c r="E19" s="15">
        <v>98684.35200000001</v>
      </c>
      <c r="G19" s="18" t="str">
        <f>IFERROR(__xludf.DUMMYFUNCTION("""COMPUTED_VALUE"""),"Phones")</f>
        <v>Phones</v>
      </c>
      <c r="H19" s="19">
        <f t="array" ref="H19">INDEX(Chart_DataValidation!$B$6:$E$22,MATCH(G19,Chart_DataValidation!$A$6:$A$22,0),MATCH($H$4,Chart_DataValidation!$B$5:$E$5,0))</f>
        <v>72403.282</v>
      </c>
      <c r="J19" s="18"/>
      <c r="K19" s="19"/>
    </row>
    <row r="20" ht="12.75" customHeight="1">
      <c r="A20" s="11" t="s">
        <v>26</v>
      </c>
      <c r="B20" s="15">
        <v>45930.11200000004</v>
      </c>
      <c r="C20" s="15">
        <v>71612.58400000002</v>
      </c>
      <c r="D20" s="15">
        <v>35768.05999999997</v>
      </c>
      <c r="E20" s="15">
        <v>70532.85199999998</v>
      </c>
      <c r="G20" s="18" t="str">
        <f>IFERROR(__xludf.DUMMYFUNCTION("""COMPUTED_VALUE"""),"Storage")</f>
        <v>Storage</v>
      </c>
      <c r="H20" s="19">
        <f t="array" ref="H20">INDEX(Chart_DataValidation!$B$6:$E$22,MATCH(G20,Chart_DataValidation!$A$6:$A$22,0),MATCH($H$4,Chart_DataValidation!$B$5:$E$5,0))</f>
        <v>45930.112</v>
      </c>
      <c r="J20" s="18"/>
      <c r="K20" s="19"/>
    </row>
    <row r="21" ht="12.75" customHeight="1">
      <c r="A21" s="11" t="s">
        <v>27</v>
      </c>
      <c r="B21" s="15">
        <v>9467.372000000001</v>
      </c>
      <c r="C21" s="15">
        <v>10760.116000000005</v>
      </c>
      <c r="D21" s="15">
        <v>8318.928000000002</v>
      </c>
      <c r="E21" s="15">
        <v>18127.121999999992</v>
      </c>
      <c r="G21" s="18" t="str">
        <f>IFERROR(__xludf.DUMMYFUNCTION("""COMPUTED_VALUE"""),"Supplies")</f>
        <v>Supplies</v>
      </c>
      <c r="H21" s="19">
        <f t="array" ref="H21">INDEX(Chart_DataValidation!$B$6:$E$22,MATCH(G21,Chart_DataValidation!$A$6:$A$22,0),MATCH($H$4,Chart_DataValidation!$B$5:$E$5,0))</f>
        <v>9467.372</v>
      </c>
      <c r="J21" s="18"/>
      <c r="K21" s="19"/>
    </row>
    <row r="22" ht="12.75" customHeight="1">
      <c r="A22" s="11" t="s">
        <v>28</v>
      </c>
      <c r="B22" s="15">
        <v>39154.971</v>
      </c>
      <c r="C22" s="15">
        <v>39139.80700000001</v>
      </c>
      <c r="D22" s="15">
        <v>43916.191999999995</v>
      </c>
      <c r="E22" s="15">
        <v>84754.56199999998</v>
      </c>
      <c r="G22" s="18" t="str">
        <f>IFERROR(__xludf.DUMMYFUNCTION("""COMPUTED_VALUE"""),"Tables")</f>
        <v>Tables</v>
      </c>
      <c r="H22" s="19">
        <f t="array" ref="H22">INDEX(Chart_DataValidation!$B$6:$E$22,MATCH(G22,Chart_DataValidation!$A$6:$A$22,0),MATCH($H$4,Chart_DataValidation!$B$5:$E$5,0))</f>
        <v>39154.971</v>
      </c>
      <c r="J22" s="18"/>
      <c r="K22" s="19"/>
    </row>
    <row r="23" ht="12.75" customHeight="1"/>
    <row r="24" ht="12.75" customHeight="1"/>
    <row r="25" ht="12.75" customHeight="1">
      <c r="A25" s="4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G1:H1"/>
  </mergeCells>
  <dataValidations>
    <dataValidation type="list" allowBlank="1" showErrorMessage="1" sqref="H4 A25">
      <formula1>$B$5:$E$5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38"/>
    <col customWidth="1" min="2" max="2" width="12.75"/>
    <col customWidth="1" min="3" max="3" width="15.13"/>
    <col customWidth="1" min="4" max="4" width="11.38"/>
    <col customWidth="1" min="5" max="5" width="20.88"/>
    <col customWidth="1" min="6" max="9" width="11.38"/>
    <col customWidth="1" min="10" max="10" width="10.88"/>
    <col customWidth="1" min="11" max="11" width="63.88"/>
    <col customWidth="1" min="12" max="13" width="17.75"/>
    <col customWidth="1" min="14" max="14" width="18.25"/>
    <col customWidth="1" min="15" max="15" width="11.38"/>
    <col customWidth="1" min="16" max="16" width="21.13"/>
    <col customWidth="1" min="17" max="17" width="11.38"/>
    <col customWidth="1" min="18" max="18" width="34.88"/>
    <col customWidth="1" min="19" max="19" width="15.25"/>
    <col customWidth="1" min="20" max="24" width="11.38"/>
    <col customWidth="1" min="25" max="25" width="11.13"/>
    <col customWidth="1" min="26" max="32" width="11.38"/>
    <col customWidth="1" min="33" max="33" width="13.13"/>
    <col customWidth="1" min="34" max="34" width="12.13"/>
    <col customWidth="1" min="35" max="35" width="14.75"/>
    <col customWidth="1" min="36" max="36" width="11.88"/>
    <col customWidth="1" min="37" max="37" width="14.88"/>
    <col customWidth="1" min="38" max="40" width="11.38"/>
    <col customWidth="1" min="41" max="41" width="13.38"/>
    <col customWidth="1" min="42" max="42" width="16.25"/>
    <col customWidth="1" min="43" max="45" width="11.13"/>
    <col customWidth="1" min="46" max="46" width="12.13"/>
  </cols>
  <sheetData>
    <row r="1" ht="12.75" customHeight="1">
      <c r="A1" s="37" t="s">
        <v>40</v>
      </c>
      <c r="B1" s="37" t="s">
        <v>41</v>
      </c>
      <c r="C1" s="37" t="s">
        <v>42</v>
      </c>
      <c r="D1" s="37" t="s">
        <v>43</v>
      </c>
      <c r="E1" s="37" t="s">
        <v>44</v>
      </c>
      <c r="F1" s="37" t="s">
        <v>45</v>
      </c>
      <c r="G1" s="37" t="s">
        <v>46</v>
      </c>
      <c r="H1" s="37" t="s">
        <v>47</v>
      </c>
      <c r="I1" s="38"/>
      <c r="J1" s="39" t="s">
        <v>48</v>
      </c>
      <c r="M1" s="16" t="s">
        <v>50</v>
      </c>
      <c r="N1" s="4" t="s">
        <v>51</v>
      </c>
      <c r="P1" s="42">
        <f>SUM(L2:L11)</f>
        <v>150425194484</v>
      </c>
      <c r="R1" s="43" t="s">
        <v>52</v>
      </c>
      <c r="S1" s="44" t="s">
        <v>50</v>
      </c>
    </row>
    <row r="2" ht="12.75" customHeight="1">
      <c r="A2" s="12">
        <v>1.0</v>
      </c>
      <c r="B2" s="12">
        <v>32.0</v>
      </c>
      <c r="C2" s="12" t="s">
        <v>53</v>
      </c>
      <c r="D2" s="12">
        <v>1.0</v>
      </c>
      <c r="E2" s="12" t="s">
        <v>54</v>
      </c>
      <c r="F2" s="12">
        <v>404735.0</v>
      </c>
      <c r="G2" s="12" t="s">
        <v>55</v>
      </c>
      <c r="H2" s="12">
        <v>2016.0</v>
      </c>
      <c r="J2" s="45">
        <v>1.0</v>
      </c>
      <c r="M2" s="46">
        <f t="shared" ref="M2:M11" si="1">L2/1000000000</f>
        <v>30.74300601</v>
      </c>
      <c r="N2" s="47">
        <f>L2</f>
        <v>30743006014</v>
      </c>
      <c r="P2" s="48">
        <v>2.14274E11</v>
      </c>
      <c r="R2" s="12" t="s">
        <v>57</v>
      </c>
      <c r="S2" s="46">
        <v>5.561753432</v>
      </c>
    </row>
    <row r="3" ht="12.75" customHeight="1">
      <c r="A3" s="12">
        <v>2.0</v>
      </c>
      <c r="B3" s="12">
        <v>32.0</v>
      </c>
      <c r="C3" s="12" t="s">
        <v>53</v>
      </c>
      <c r="D3" s="12">
        <v>2.0</v>
      </c>
      <c r="E3" s="12" t="s">
        <v>58</v>
      </c>
      <c r="F3" s="12">
        <v>668872.0</v>
      </c>
      <c r="G3" s="12" t="s">
        <v>55</v>
      </c>
      <c r="H3" s="12">
        <v>2016.0</v>
      </c>
      <c r="J3" s="45">
        <v>2.0</v>
      </c>
      <c r="M3" s="46">
        <f t="shared" si="1"/>
        <v>30.34017921</v>
      </c>
      <c r="N3" s="47">
        <f t="shared" ref="N3:N11" si="2">L3+N2</f>
        <v>61083185221</v>
      </c>
      <c r="R3" s="12" t="s">
        <v>60</v>
      </c>
      <c r="S3" s="46">
        <v>7.131152743</v>
      </c>
      <c r="Y3" s="51" t="s">
        <v>61</v>
      </c>
      <c r="Z3" s="43" t="s">
        <v>50</v>
      </c>
    </row>
    <row r="4" ht="12.75" customHeight="1">
      <c r="A4" s="12">
        <v>3.0</v>
      </c>
      <c r="B4" s="12">
        <v>32.0</v>
      </c>
      <c r="C4" s="12" t="s">
        <v>53</v>
      </c>
      <c r="D4" s="12">
        <v>3.0</v>
      </c>
      <c r="E4" s="12" t="s">
        <v>62</v>
      </c>
      <c r="F4" s="12">
        <v>5.8383487E7</v>
      </c>
      <c r="G4" s="12" t="s">
        <v>55</v>
      </c>
      <c r="H4" s="12">
        <v>2016.0</v>
      </c>
      <c r="J4" s="45">
        <v>3.0</v>
      </c>
      <c r="M4" s="46">
        <f t="shared" si="1"/>
        <v>20.95641031</v>
      </c>
      <c r="N4" s="47">
        <f t="shared" si="2"/>
        <v>82039595531</v>
      </c>
      <c r="R4" s="12" t="s">
        <v>64</v>
      </c>
      <c r="S4" s="46">
        <v>8.010687166</v>
      </c>
      <c r="Y4" s="6">
        <v>2016.0</v>
      </c>
      <c r="Z4" s="52">
        <v>25.726659745</v>
      </c>
      <c r="AG4" s="4" t="s">
        <v>35</v>
      </c>
      <c r="AH4" s="6" t="s">
        <v>65</v>
      </c>
      <c r="AI4" s="6" t="s">
        <v>66</v>
      </c>
      <c r="AJ4" s="6" t="s">
        <v>67</v>
      </c>
      <c r="AK4" s="6" t="s">
        <v>68</v>
      </c>
      <c r="AL4" s="6" t="s">
        <v>69</v>
      </c>
      <c r="AN4" s="12" t="s">
        <v>70</v>
      </c>
      <c r="AO4" s="4" t="s">
        <v>71</v>
      </c>
      <c r="AP4" s="4" t="s">
        <v>72</v>
      </c>
      <c r="AR4" s="4" t="s">
        <v>73</v>
      </c>
      <c r="AS4" s="4" t="s">
        <v>74</v>
      </c>
    </row>
    <row r="5" ht="12.75" customHeight="1">
      <c r="A5" s="12">
        <v>4.0</v>
      </c>
      <c r="B5" s="12">
        <v>32.0</v>
      </c>
      <c r="C5" s="12" t="s">
        <v>53</v>
      </c>
      <c r="D5" s="12">
        <v>4.0</v>
      </c>
      <c r="E5" s="12" t="s">
        <v>75</v>
      </c>
      <c r="F5" s="12">
        <v>1.2252367E7</v>
      </c>
      <c r="G5" s="12" t="s">
        <v>55</v>
      </c>
      <c r="H5" s="12">
        <v>2016.0</v>
      </c>
      <c r="J5" s="45">
        <v>4.0</v>
      </c>
      <c r="M5" s="46">
        <f t="shared" si="1"/>
        <v>15.31891453</v>
      </c>
      <c r="N5" s="47">
        <f t="shared" si="2"/>
        <v>97358510059</v>
      </c>
      <c r="R5" s="12" t="s">
        <v>77</v>
      </c>
      <c r="S5" s="46">
        <v>9.852255452</v>
      </c>
      <c r="Y5" s="6">
        <v>2017.0</v>
      </c>
      <c r="Z5" s="52">
        <v>29.205199454</v>
      </c>
      <c r="AG5" s="12" t="s">
        <v>36</v>
      </c>
      <c r="AH5" s="53">
        <v>501239.8908000005</v>
      </c>
      <c r="AI5" s="54">
        <f t="shared" ref="AI5:AI8" si="4">AH5/SUM($AH$5:$AH$8)</f>
        <v>0.2181959355</v>
      </c>
      <c r="AJ5" s="53">
        <v>39706.36249999998</v>
      </c>
      <c r="AK5" s="54">
        <f t="shared" ref="AK5:AK8" si="5">AJ5/SUM($AJ$5:$AJ$8)</f>
        <v>0.1386409756</v>
      </c>
      <c r="AL5" s="55">
        <v>0.07921628591177551</v>
      </c>
      <c r="AN5" s="12">
        <v>1.0</v>
      </c>
      <c r="AO5" s="12">
        <v>19640.427000000007</v>
      </c>
      <c r="AP5" s="12">
        <v>17701.686400000002</v>
      </c>
      <c r="AR5" s="12">
        <f t="shared" ref="AR5:AS5" si="3">SUM(AO5:AO20)</f>
        <v>224654.8342</v>
      </c>
      <c r="AS5" s="12">
        <f t="shared" si="3"/>
        <v>235809.6914</v>
      </c>
      <c r="AT5" s="56">
        <f>(AS5-AR5)/AR5</f>
        <v>0.04965331478</v>
      </c>
    </row>
    <row r="6" ht="12.75" customHeight="1">
      <c r="A6" s="12">
        <v>5.0</v>
      </c>
      <c r="B6" s="12">
        <v>32.0</v>
      </c>
      <c r="C6" s="12" t="s">
        <v>53</v>
      </c>
      <c r="D6" s="12">
        <v>5.0</v>
      </c>
      <c r="E6" s="12" t="s">
        <v>78</v>
      </c>
      <c r="F6" s="12">
        <v>864886.0</v>
      </c>
      <c r="G6" s="12" t="s">
        <v>55</v>
      </c>
      <c r="H6" s="12">
        <v>2016.0</v>
      </c>
      <c r="J6" s="45">
        <v>5.0</v>
      </c>
      <c r="M6" s="46">
        <f t="shared" si="1"/>
        <v>12.40023366</v>
      </c>
      <c r="N6" s="47">
        <f t="shared" si="2"/>
        <v>109758743720</v>
      </c>
      <c r="R6" s="12" t="s">
        <v>80</v>
      </c>
      <c r="S6" s="46">
        <v>10.110601971</v>
      </c>
      <c r="Y6" s="6">
        <v>2018.0</v>
      </c>
      <c r="Z6" s="52">
        <v>30.362912722</v>
      </c>
      <c r="AG6" s="12" t="s">
        <v>37</v>
      </c>
      <c r="AH6" s="53">
        <v>678781.2399999979</v>
      </c>
      <c r="AI6" s="54">
        <f t="shared" si="4"/>
        <v>0.2954818848</v>
      </c>
      <c r="AJ6" s="53">
        <v>91522.78000000026</v>
      </c>
      <c r="AK6" s="54">
        <f t="shared" si="5"/>
        <v>0.3195661025</v>
      </c>
      <c r="AL6" s="55">
        <v>0.13483398568882154</v>
      </c>
      <c r="AN6" s="12">
        <v>2.0</v>
      </c>
      <c r="AO6" s="12">
        <v>11833.617999999999</v>
      </c>
      <c r="AP6" s="12">
        <v>13018.314999999993</v>
      </c>
    </row>
    <row r="7" ht="12.75" customHeight="1">
      <c r="A7" s="12">
        <v>6.0</v>
      </c>
      <c r="B7" s="12">
        <v>32.0</v>
      </c>
      <c r="C7" s="12" t="s">
        <v>53</v>
      </c>
      <c r="D7" s="12">
        <v>6.0</v>
      </c>
      <c r="E7" s="12" t="s">
        <v>81</v>
      </c>
      <c r="F7" s="12">
        <v>7605152.0</v>
      </c>
      <c r="G7" s="12" t="s">
        <v>55</v>
      </c>
      <c r="H7" s="12">
        <v>2016.0</v>
      </c>
      <c r="J7" s="45">
        <v>6.0</v>
      </c>
      <c r="M7" s="46">
        <f t="shared" si="1"/>
        <v>10.11060197</v>
      </c>
      <c r="N7" s="47">
        <f t="shared" si="2"/>
        <v>119869345691</v>
      </c>
      <c r="R7" s="12" t="s">
        <v>79</v>
      </c>
      <c r="S7" s="46">
        <v>12.400233661</v>
      </c>
      <c r="Y7" s="6">
        <v>2019.0</v>
      </c>
      <c r="Z7" s="52">
        <v>29.927416902</v>
      </c>
      <c r="AG7" s="12" t="s">
        <v>38</v>
      </c>
      <c r="AH7" s="53">
        <v>391721.9050000003</v>
      </c>
      <c r="AI7" s="54">
        <f t="shared" si="4"/>
        <v>0.1705213992</v>
      </c>
      <c r="AJ7" s="53">
        <v>46749.430300000065</v>
      </c>
      <c r="AK7" s="54">
        <f t="shared" si="5"/>
        <v>0.1632329485</v>
      </c>
      <c r="AL7" s="55">
        <v>0.11934341609004487</v>
      </c>
      <c r="AN7" s="12">
        <v>3.0</v>
      </c>
      <c r="AO7" s="12">
        <v>7159.67</v>
      </c>
      <c r="AP7" s="12">
        <v>12207.406599999995</v>
      </c>
    </row>
    <row r="8" ht="12.75" customHeight="1">
      <c r="A8" s="12">
        <v>7.0</v>
      </c>
      <c r="B8" s="12">
        <v>32.0</v>
      </c>
      <c r="C8" s="12" t="s">
        <v>53</v>
      </c>
      <c r="D8" s="12">
        <v>7.0</v>
      </c>
      <c r="E8" s="12" t="s">
        <v>82</v>
      </c>
      <c r="F8" s="12">
        <v>7445514.0</v>
      </c>
      <c r="G8" s="12" t="s">
        <v>55</v>
      </c>
      <c r="H8" s="12">
        <v>2016.0</v>
      </c>
      <c r="J8" s="45">
        <v>7.0</v>
      </c>
      <c r="M8" s="46">
        <f t="shared" si="1"/>
        <v>9.852255452</v>
      </c>
      <c r="N8" s="47">
        <f t="shared" si="2"/>
        <v>129721601143</v>
      </c>
      <c r="R8" s="12" t="s">
        <v>76</v>
      </c>
      <c r="S8" s="46">
        <v>15.318914528</v>
      </c>
      <c r="Y8" s="6">
        <v>2020.0</v>
      </c>
      <c r="Z8" s="52">
        <v>26.600282791</v>
      </c>
      <c r="AG8" s="12" t="s">
        <v>39</v>
      </c>
      <c r="AH8" s="53">
        <v>725457.8245000006</v>
      </c>
      <c r="AI8" s="54">
        <f t="shared" si="4"/>
        <v>0.3158007804</v>
      </c>
      <c r="AJ8" s="53">
        <v>108418.44890000018</v>
      </c>
      <c r="AK8" s="54">
        <f t="shared" si="5"/>
        <v>0.3785599733</v>
      </c>
      <c r="AL8" s="55">
        <v>0.14944831420727214</v>
      </c>
      <c r="AN8" s="12">
        <v>4.0</v>
      </c>
      <c r="AO8" s="12">
        <v>12455.481999999993</v>
      </c>
      <c r="AP8" s="12">
        <v>11963.695999999996</v>
      </c>
    </row>
    <row r="9" ht="12.75" customHeight="1">
      <c r="A9" s="12">
        <v>8.0</v>
      </c>
      <c r="B9" s="12">
        <v>32.0</v>
      </c>
      <c r="C9" s="12" t="s">
        <v>53</v>
      </c>
      <c r="D9" s="12">
        <v>8.0</v>
      </c>
      <c r="E9" s="12" t="s">
        <v>83</v>
      </c>
      <c r="F9" s="12">
        <v>1.673766E7</v>
      </c>
      <c r="G9" s="12" t="s">
        <v>55</v>
      </c>
      <c r="H9" s="12">
        <v>2016.0</v>
      </c>
      <c r="J9" s="45">
        <v>8.0</v>
      </c>
      <c r="M9" s="46">
        <f t="shared" si="1"/>
        <v>8.010687166</v>
      </c>
      <c r="N9" s="47">
        <f t="shared" si="2"/>
        <v>137732288309</v>
      </c>
      <c r="R9" s="12" t="s">
        <v>63</v>
      </c>
      <c r="S9" s="46">
        <v>20.95641031</v>
      </c>
      <c r="Y9" s="6">
        <v>2021.0</v>
      </c>
      <c r="Z9" s="52">
        <v>33.860933618</v>
      </c>
      <c r="AJ9" s="16"/>
      <c r="AN9" s="12">
        <v>5.0</v>
      </c>
      <c r="AO9" s="12">
        <v>15280.410999999998</v>
      </c>
      <c r="AP9" s="12">
        <v>10483.482000000004</v>
      </c>
    </row>
    <row r="10" ht="12.75" customHeight="1">
      <c r="A10" s="12">
        <v>9.0</v>
      </c>
      <c r="B10" s="12">
        <v>32.0</v>
      </c>
      <c r="C10" s="12" t="s">
        <v>53</v>
      </c>
      <c r="D10" s="12">
        <v>9.0</v>
      </c>
      <c r="E10" s="12" t="s">
        <v>84</v>
      </c>
      <c r="F10" s="12">
        <v>1.03925801E8</v>
      </c>
      <c r="G10" s="12" t="s">
        <v>55</v>
      </c>
      <c r="H10" s="12">
        <v>2016.0</v>
      </c>
      <c r="J10" s="45">
        <v>9.0</v>
      </c>
      <c r="M10" s="46">
        <f t="shared" si="1"/>
        <v>7.131152743</v>
      </c>
      <c r="N10" s="47">
        <f t="shared" si="2"/>
        <v>144863441052</v>
      </c>
      <c r="R10" s="12" t="s">
        <v>59</v>
      </c>
      <c r="S10" s="46">
        <v>30.340179207</v>
      </c>
      <c r="Y10" s="6">
        <v>2022.0</v>
      </c>
      <c r="Z10" s="52">
        <v>38.59080775</v>
      </c>
      <c r="AN10" s="12">
        <v>6.0</v>
      </c>
      <c r="AO10" s="12">
        <v>11927.848999999998</v>
      </c>
      <c r="AP10" s="12">
        <v>13112.6482</v>
      </c>
    </row>
    <row r="11" ht="12.75" customHeight="1">
      <c r="A11" s="12">
        <v>10.0</v>
      </c>
      <c r="B11" s="12">
        <v>32.0</v>
      </c>
      <c r="C11" s="12" t="s">
        <v>53</v>
      </c>
      <c r="D11" s="12">
        <v>10.0</v>
      </c>
      <c r="E11" s="12" t="s">
        <v>85</v>
      </c>
      <c r="F11" s="12">
        <v>261902.0</v>
      </c>
      <c r="G11" s="12" t="s">
        <v>55</v>
      </c>
      <c r="H11" s="12">
        <v>2016.0</v>
      </c>
      <c r="J11" s="45">
        <v>10.0</v>
      </c>
      <c r="M11" s="46">
        <f t="shared" si="1"/>
        <v>5.561753432</v>
      </c>
      <c r="N11" s="47">
        <f t="shared" si="2"/>
        <v>150425194484</v>
      </c>
      <c r="R11" s="12" t="s">
        <v>56</v>
      </c>
      <c r="S11" s="46">
        <v>30.743006014</v>
      </c>
      <c r="AN11" s="12">
        <v>7.0</v>
      </c>
      <c r="AO11" s="12">
        <v>10222.427999999996</v>
      </c>
      <c r="AP11" s="12">
        <v>10706.71999999999</v>
      </c>
    </row>
    <row r="12" ht="12.75" customHeight="1">
      <c r="A12" s="12">
        <v>11.0</v>
      </c>
      <c r="B12" s="12">
        <v>32.0</v>
      </c>
      <c r="C12" s="12" t="s">
        <v>53</v>
      </c>
      <c r="D12" s="12">
        <v>11.0</v>
      </c>
      <c r="E12" s="12" t="s">
        <v>86</v>
      </c>
      <c r="F12" s="12">
        <v>1828232.0</v>
      </c>
      <c r="G12" s="12" t="s">
        <v>55</v>
      </c>
      <c r="H12" s="12">
        <v>2016.0</v>
      </c>
      <c r="J12" s="45"/>
      <c r="M12" s="46"/>
      <c r="AG12" s="57" t="s">
        <v>88</v>
      </c>
      <c r="AH12" s="58"/>
      <c r="AI12" s="58"/>
      <c r="AJ12" s="58"/>
      <c r="AK12" s="2"/>
      <c r="AN12" s="12">
        <v>8.0</v>
      </c>
      <c r="AO12" s="12">
        <v>26797.763000000006</v>
      </c>
      <c r="AP12" s="12">
        <v>23800.175000000007</v>
      </c>
    </row>
    <row r="13" ht="12.75" customHeight="1">
      <c r="A13" s="12">
        <v>12.0</v>
      </c>
      <c r="B13" s="12">
        <v>32.0</v>
      </c>
      <c r="C13" s="12" t="s">
        <v>53</v>
      </c>
      <c r="D13" s="12">
        <v>12.0</v>
      </c>
      <c r="E13" s="12" t="s">
        <v>89</v>
      </c>
      <c r="F13" s="12">
        <v>3779936.0</v>
      </c>
      <c r="G13" s="12" t="s">
        <v>55</v>
      </c>
      <c r="H13" s="12">
        <v>2016.0</v>
      </c>
      <c r="J13" s="45"/>
      <c r="M13" s="46"/>
      <c r="AN13" s="12">
        <v>9.0</v>
      </c>
      <c r="AO13" s="12">
        <v>17158.932</v>
      </c>
      <c r="AP13" s="12">
        <v>16484.901</v>
      </c>
    </row>
    <row r="14" ht="12.75" customHeight="1">
      <c r="A14" s="12">
        <v>13.0</v>
      </c>
      <c r="B14" s="12">
        <v>32.0</v>
      </c>
      <c r="C14" s="12" t="s">
        <v>53</v>
      </c>
      <c r="D14" s="12">
        <v>13.0</v>
      </c>
      <c r="E14" s="12" t="s">
        <v>91</v>
      </c>
      <c r="F14" s="12">
        <v>7963909.0</v>
      </c>
      <c r="G14" s="12" t="s">
        <v>55</v>
      </c>
      <c r="H14" s="12">
        <v>2016.0</v>
      </c>
      <c r="J14" s="45"/>
      <c r="M14" s="46"/>
      <c r="AN14" s="12">
        <v>10.0</v>
      </c>
      <c r="AO14" s="12">
        <v>10112.641</v>
      </c>
      <c r="AP14" s="12">
        <v>12686.223999999998</v>
      </c>
    </row>
    <row r="15" ht="12.75" customHeight="1">
      <c r="A15" s="12">
        <v>14.0</v>
      </c>
      <c r="B15" s="12">
        <v>32.0</v>
      </c>
      <c r="C15" s="12" t="s">
        <v>53</v>
      </c>
      <c r="D15" s="12">
        <v>14.0</v>
      </c>
      <c r="E15" s="12" t="s">
        <v>93</v>
      </c>
      <c r="F15" s="12">
        <v>3423541.0</v>
      </c>
      <c r="G15" s="12" t="s">
        <v>55</v>
      </c>
      <c r="H15" s="12">
        <v>2016.0</v>
      </c>
      <c r="J15" s="45"/>
      <c r="M15" s="46"/>
      <c r="AN15" s="12">
        <v>11.0</v>
      </c>
      <c r="AO15" s="12">
        <v>18792.183999999997</v>
      </c>
      <c r="AP15" s="12">
        <v>12139.0395</v>
      </c>
    </row>
    <row r="16" ht="12.75" customHeight="1">
      <c r="A16" s="12">
        <v>15.0</v>
      </c>
      <c r="B16" s="12">
        <v>32.0</v>
      </c>
      <c r="C16" s="12" t="s">
        <v>53</v>
      </c>
      <c r="D16" s="12">
        <v>15.0</v>
      </c>
      <c r="E16" s="12" t="s">
        <v>95</v>
      </c>
      <c r="F16" s="12">
        <v>2.21437302E8</v>
      </c>
      <c r="G16" s="12" t="s">
        <v>55</v>
      </c>
      <c r="H16" s="12">
        <v>2016.0</v>
      </c>
      <c r="J16" s="45"/>
      <c r="M16" s="46"/>
      <c r="AG16" s="59" t="s">
        <v>35</v>
      </c>
      <c r="AH16" s="60" t="s">
        <v>65</v>
      </c>
      <c r="AI16" s="61"/>
      <c r="AJ16" s="62" t="s">
        <v>67</v>
      </c>
      <c r="AK16" s="61"/>
      <c r="AN16" s="12">
        <v>12.0</v>
      </c>
      <c r="AO16" s="12">
        <v>17525.2847</v>
      </c>
      <c r="AP16" s="12">
        <v>9909.190999999999</v>
      </c>
    </row>
    <row r="17" ht="12.75" customHeight="1">
      <c r="A17" s="12">
        <v>16.0</v>
      </c>
      <c r="B17" s="12">
        <v>32.0</v>
      </c>
      <c r="C17" s="12" t="s">
        <v>53</v>
      </c>
      <c r="D17" s="12">
        <v>16.0</v>
      </c>
      <c r="E17" s="12" t="s">
        <v>97</v>
      </c>
      <c r="F17" s="12">
        <v>4.2812649E7</v>
      </c>
      <c r="G17" s="12" t="s">
        <v>55</v>
      </c>
      <c r="H17" s="12">
        <v>2016.0</v>
      </c>
      <c r="J17" s="45"/>
      <c r="M17" s="46"/>
      <c r="AG17" s="63"/>
      <c r="AH17" s="64" t="s">
        <v>99</v>
      </c>
      <c r="AI17" s="65" t="s">
        <v>100</v>
      </c>
      <c r="AJ17" s="66" t="s">
        <v>99</v>
      </c>
      <c r="AK17" s="65" t="s">
        <v>100</v>
      </c>
      <c r="AN17" s="12">
        <v>13.0</v>
      </c>
      <c r="AO17" s="12">
        <v>9237.230999999998</v>
      </c>
      <c r="AP17" s="12">
        <v>17619.141199999995</v>
      </c>
    </row>
    <row r="18" ht="18.75" customHeight="1">
      <c r="A18" s="12">
        <v>17.0</v>
      </c>
      <c r="B18" s="12">
        <v>32.0</v>
      </c>
      <c r="C18" s="12" t="s">
        <v>53</v>
      </c>
      <c r="D18" s="12">
        <v>17.0</v>
      </c>
      <c r="E18" s="12" t="s">
        <v>101</v>
      </c>
      <c r="F18" s="12">
        <v>7.9046354E7</v>
      </c>
      <c r="G18" s="12" t="s">
        <v>55</v>
      </c>
      <c r="H18" s="12">
        <v>2016.0</v>
      </c>
      <c r="J18" s="45"/>
      <c r="M18" s="46"/>
      <c r="AG18" s="67" t="s">
        <v>36</v>
      </c>
      <c r="AH18" s="68">
        <v>501239.8908000005</v>
      </c>
      <c r="AI18" s="69">
        <f t="shared" ref="AI18:AI21" si="6">AH18/SUM($AH$5:$AH$8)</f>
        <v>0.2181959355</v>
      </c>
      <c r="AJ18" s="70">
        <v>39706.36249999998</v>
      </c>
      <c r="AK18" s="69">
        <f t="shared" ref="AK18:AK21" si="7">AJ18/SUM($AJ$5:$AJ$8)</f>
        <v>0.1386409756</v>
      </c>
      <c r="AN18" s="12">
        <v>14.0</v>
      </c>
      <c r="AO18" s="12">
        <v>21789.237999999994</v>
      </c>
      <c r="AP18" s="12">
        <v>12509.6915</v>
      </c>
    </row>
    <row r="19" ht="18.75" customHeight="1">
      <c r="A19" s="12">
        <v>18.0</v>
      </c>
      <c r="B19" s="12">
        <v>32.0</v>
      </c>
      <c r="C19" s="12" t="s">
        <v>53</v>
      </c>
      <c r="D19" s="12">
        <v>18.0</v>
      </c>
      <c r="E19" s="12" t="s">
        <v>103</v>
      </c>
      <c r="F19" s="12">
        <v>2.58046514E8</v>
      </c>
      <c r="G19" s="12" t="s">
        <v>55</v>
      </c>
      <c r="H19" s="12">
        <v>2016.0</v>
      </c>
      <c r="J19" s="45"/>
      <c r="M19" s="16"/>
      <c r="AG19" s="71" t="s">
        <v>37</v>
      </c>
      <c r="AH19" s="72">
        <v>678781.2399999979</v>
      </c>
      <c r="AI19" s="73">
        <f t="shared" si="6"/>
        <v>0.2954818848</v>
      </c>
      <c r="AJ19" s="53">
        <v>91522.78000000026</v>
      </c>
      <c r="AK19" s="73">
        <f t="shared" si="7"/>
        <v>0.3195661025</v>
      </c>
      <c r="AN19" s="12">
        <v>15.0</v>
      </c>
      <c r="AO19" s="12">
        <v>6017.525999999997</v>
      </c>
      <c r="AP19" s="12">
        <v>14873.167999999994</v>
      </c>
    </row>
    <row r="20" ht="18.75" customHeight="1">
      <c r="A20" s="12">
        <v>19.0</v>
      </c>
      <c r="B20" s="12">
        <v>32.0</v>
      </c>
      <c r="C20" s="12" t="s">
        <v>53</v>
      </c>
      <c r="D20" s="12">
        <v>19.0</v>
      </c>
      <c r="E20" s="12" t="s">
        <v>90</v>
      </c>
      <c r="F20" s="12">
        <v>4.53569981E8</v>
      </c>
      <c r="G20" s="12" t="s">
        <v>55</v>
      </c>
      <c r="H20" s="12">
        <v>2016.0</v>
      </c>
      <c r="J20" s="45"/>
      <c r="M20" s="16"/>
      <c r="AG20" s="71" t="s">
        <v>38</v>
      </c>
      <c r="AH20" s="72">
        <v>391721.9050000003</v>
      </c>
      <c r="AI20" s="73">
        <f t="shared" si="6"/>
        <v>0.1705213992</v>
      </c>
      <c r="AJ20" s="53">
        <v>46749.430300000065</v>
      </c>
      <c r="AK20" s="73">
        <f t="shared" si="7"/>
        <v>0.1632329485</v>
      </c>
      <c r="AN20" s="12">
        <v>16.0</v>
      </c>
      <c r="AO20" s="12">
        <v>8704.1495</v>
      </c>
      <c r="AP20" s="12">
        <v>26594.205999999995</v>
      </c>
    </row>
    <row r="21" ht="18.75" customHeight="1">
      <c r="A21" s="12">
        <v>20.0</v>
      </c>
      <c r="B21" s="12">
        <v>32.0</v>
      </c>
      <c r="C21" s="12" t="s">
        <v>53</v>
      </c>
      <c r="D21" s="12">
        <v>20.0</v>
      </c>
      <c r="E21" s="12" t="s">
        <v>106</v>
      </c>
      <c r="F21" s="12">
        <v>9993900.0</v>
      </c>
      <c r="G21" s="12" t="s">
        <v>55</v>
      </c>
      <c r="H21" s="12">
        <v>2016.0</v>
      </c>
      <c r="J21" s="45"/>
      <c r="M21" s="16"/>
      <c r="AG21" s="74" t="s">
        <v>39</v>
      </c>
      <c r="AH21" s="75">
        <v>725457.8245000006</v>
      </c>
      <c r="AI21" s="76">
        <f t="shared" si="6"/>
        <v>0.3158007804</v>
      </c>
      <c r="AJ21" s="77">
        <v>108418.44890000018</v>
      </c>
      <c r="AK21" s="76">
        <f t="shared" si="7"/>
        <v>0.3785599733</v>
      </c>
      <c r="AN21" s="12">
        <v>17.0</v>
      </c>
      <c r="AO21" s="12">
        <v>20571.488999999998</v>
      </c>
    </row>
    <row r="22" ht="12.75" customHeight="1">
      <c r="A22" s="12">
        <v>21.0</v>
      </c>
      <c r="B22" s="12">
        <v>32.0</v>
      </c>
      <c r="C22" s="12" t="s">
        <v>53</v>
      </c>
      <c r="D22" s="12">
        <v>21.0</v>
      </c>
      <c r="E22" s="12" t="s">
        <v>107</v>
      </c>
      <c r="F22" s="12">
        <v>4.9362718E8</v>
      </c>
      <c r="G22" s="12" t="s">
        <v>55</v>
      </c>
      <c r="H22" s="12">
        <v>2016.0</v>
      </c>
      <c r="J22" s="45"/>
      <c r="M22" s="16"/>
      <c r="AN22" s="12">
        <v>18.0</v>
      </c>
      <c r="AO22" s="12">
        <v>37133.45500000001</v>
      </c>
    </row>
    <row r="23" ht="12.75" customHeight="1">
      <c r="A23" s="12">
        <v>22.0</v>
      </c>
      <c r="B23" s="12">
        <v>32.0</v>
      </c>
      <c r="C23" s="12" t="s">
        <v>53</v>
      </c>
      <c r="D23" s="12">
        <v>22.0</v>
      </c>
      <c r="E23" s="12" t="s">
        <v>108</v>
      </c>
      <c r="F23" s="12">
        <v>3.9936892E7</v>
      </c>
      <c r="G23" s="12" t="s">
        <v>55</v>
      </c>
      <c r="H23" s="12">
        <v>2016.0</v>
      </c>
      <c r="J23" s="45"/>
      <c r="M23" s="16"/>
      <c r="AN23" s="12">
        <v>19.0</v>
      </c>
      <c r="AO23" s="12">
        <v>23809.46499999999</v>
      </c>
    </row>
    <row r="24" ht="12.75" customHeight="1">
      <c r="A24" s="12">
        <v>23.0</v>
      </c>
      <c r="B24" s="12">
        <v>32.0</v>
      </c>
      <c r="C24" s="12" t="s">
        <v>53</v>
      </c>
      <c r="D24" s="12">
        <v>23.0</v>
      </c>
      <c r="E24" s="12" t="s">
        <v>110</v>
      </c>
      <c r="F24" s="12">
        <v>1.5013817E7</v>
      </c>
      <c r="G24" s="12" t="s">
        <v>55</v>
      </c>
      <c r="H24" s="12">
        <v>2016.0</v>
      </c>
      <c r="J24" s="45"/>
      <c r="M24" s="16"/>
      <c r="AN24" s="12">
        <v>20.0</v>
      </c>
      <c r="AO24" s="12">
        <v>25000.543599999994</v>
      </c>
    </row>
    <row r="25" ht="12.75" customHeight="1">
      <c r="A25" s="12">
        <v>24.0</v>
      </c>
      <c r="B25" s="12">
        <v>32.0</v>
      </c>
      <c r="C25" s="12" t="s">
        <v>53</v>
      </c>
      <c r="D25" s="12">
        <v>24.0</v>
      </c>
      <c r="E25" s="12" t="s">
        <v>112</v>
      </c>
      <c r="F25" s="12">
        <v>8.7163314E7</v>
      </c>
      <c r="G25" s="12" t="s">
        <v>55</v>
      </c>
      <c r="H25" s="12">
        <v>2016.0</v>
      </c>
      <c r="J25" s="45"/>
      <c r="M25" s="16"/>
      <c r="AN25" s="12">
        <v>21.0</v>
      </c>
      <c r="AO25" s="12">
        <v>22541.843000000008</v>
      </c>
    </row>
    <row r="26" ht="12.75" customHeight="1">
      <c r="A26" s="12">
        <v>25.0</v>
      </c>
      <c r="B26" s="12">
        <v>32.0</v>
      </c>
      <c r="C26" s="12" t="s">
        <v>53</v>
      </c>
      <c r="D26" s="12">
        <v>25.0</v>
      </c>
      <c r="E26" s="12" t="s">
        <v>114</v>
      </c>
      <c r="F26" s="12">
        <v>1.0088997E7</v>
      </c>
      <c r="G26" s="12" t="s">
        <v>55</v>
      </c>
      <c r="H26" s="12">
        <v>2016.0</v>
      </c>
      <c r="J26" s="45"/>
      <c r="M26" s="16"/>
      <c r="AN26" s="12">
        <v>22.0</v>
      </c>
      <c r="AO26" s="12">
        <v>7635.501</v>
      </c>
    </row>
    <row r="27" ht="12.75" customHeight="1">
      <c r="A27" s="12">
        <v>26.0</v>
      </c>
      <c r="B27" s="12">
        <v>32.0</v>
      </c>
      <c r="C27" s="12" t="s">
        <v>53</v>
      </c>
      <c r="D27" s="12">
        <v>26.0</v>
      </c>
      <c r="E27" s="12" t="s">
        <v>116</v>
      </c>
      <c r="F27" s="12">
        <v>1442661.0</v>
      </c>
      <c r="G27" s="12" t="s">
        <v>55</v>
      </c>
      <c r="H27" s="12">
        <v>2016.0</v>
      </c>
      <c r="J27" s="45"/>
      <c r="M27" s="16"/>
      <c r="AN27" s="12">
        <v>23.0</v>
      </c>
      <c r="AO27" s="12">
        <v>18225.814999999995</v>
      </c>
    </row>
    <row r="28" ht="12.75" customHeight="1">
      <c r="A28" s="12">
        <v>27.0</v>
      </c>
      <c r="B28" s="12">
        <v>32.0</v>
      </c>
      <c r="C28" s="12" t="s">
        <v>53</v>
      </c>
      <c r="D28" s="12">
        <v>27.0</v>
      </c>
      <c r="E28" s="12" t="s">
        <v>115</v>
      </c>
      <c r="F28" s="12">
        <v>4.4667997E8</v>
      </c>
      <c r="G28" s="12" t="s">
        <v>55</v>
      </c>
      <c r="H28" s="12">
        <v>2016.0</v>
      </c>
      <c r="J28" s="45"/>
      <c r="M28" s="16"/>
      <c r="AN28" s="12">
        <v>24.0</v>
      </c>
      <c r="AO28" s="12">
        <v>8098.601999999998</v>
      </c>
    </row>
    <row r="29" ht="12.75" customHeight="1">
      <c r="A29" s="12">
        <v>28.0</v>
      </c>
      <c r="B29" s="12">
        <v>32.0</v>
      </c>
      <c r="C29" s="12" t="s">
        <v>53</v>
      </c>
      <c r="D29" s="12">
        <v>28.0</v>
      </c>
      <c r="E29" s="12" t="s">
        <v>119</v>
      </c>
      <c r="F29" s="12">
        <v>3.7452959E7</v>
      </c>
      <c r="G29" s="12" t="s">
        <v>55</v>
      </c>
      <c r="H29" s="12">
        <v>2016.0</v>
      </c>
      <c r="J29" s="45"/>
      <c r="M29" s="16"/>
      <c r="AN29" s="12">
        <v>25.0</v>
      </c>
      <c r="AO29" s="12">
        <v>18418.845799999996</v>
      </c>
    </row>
    <row r="30" ht="12.75" customHeight="1">
      <c r="A30" s="12">
        <v>29.0</v>
      </c>
      <c r="B30" s="12">
        <v>32.0</v>
      </c>
      <c r="C30" s="12" t="s">
        <v>53</v>
      </c>
      <c r="D30" s="12">
        <v>29.0</v>
      </c>
      <c r="E30" s="12" t="s">
        <v>121</v>
      </c>
      <c r="F30" s="12">
        <v>9.2322925E7</v>
      </c>
      <c r="G30" s="12" t="s">
        <v>55</v>
      </c>
      <c r="H30" s="12">
        <v>2016.0</v>
      </c>
      <c r="J30" s="45"/>
      <c r="M30" s="16"/>
      <c r="AN30" s="12">
        <v>26.0</v>
      </c>
      <c r="AO30" s="12">
        <v>13933.367999999991</v>
      </c>
    </row>
    <row r="31" ht="12.75" customHeight="1">
      <c r="A31" s="12">
        <v>30.0</v>
      </c>
      <c r="B31" s="12">
        <v>32.0</v>
      </c>
      <c r="C31" s="12" t="s">
        <v>53</v>
      </c>
      <c r="D31" s="12">
        <v>30.0</v>
      </c>
      <c r="E31" s="12" t="s">
        <v>120</v>
      </c>
      <c r="F31" s="12">
        <v>1.84497262E8</v>
      </c>
      <c r="G31" s="12" t="s">
        <v>55</v>
      </c>
      <c r="H31" s="12">
        <v>2016.0</v>
      </c>
      <c r="J31" s="45"/>
      <c r="M31" s="16"/>
      <c r="AN31" s="12">
        <v>27.0</v>
      </c>
      <c r="AO31" s="12">
        <v>9835.657999999996</v>
      </c>
    </row>
    <row r="32" ht="12.75" customHeight="1">
      <c r="A32" s="12">
        <v>31.0</v>
      </c>
      <c r="B32" s="12">
        <v>32.0</v>
      </c>
      <c r="C32" s="12" t="s">
        <v>53</v>
      </c>
      <c r="D32" s="12">
        <v>31.0</v>
      </c>
      <c r="E32" s="12" t="s">
        <v>123</v>
      </c>
      <c r="F32" s="12">
        <v>1.3336982E7</v>
      </c>
      <c r="G32" s="12" t="s">
        <v>55</v>
      </c>
      <c r="H32" s="12">
        <v>2016.0</v>
      </c>
      <c r="J32" s="45"/>
      <c r="M32" s="16"/>
      <c r="AN32" s="12">
        <v>28.0</v>
      </c>
      <c r="AO32" s="12">
        <v>14481.119000000002</v>
      </c>
    </row>
    <row r="33" ht="12.75" customHeight="1">
      <c r="A33" s="12">
        <v>32.0</v>
      </c>
      <c r="B33" s="12">
        <v>32.0</v>
      </c>
      <c r="C33" s="12" t="s">
        <v>53</v>
      </c>
      <c r="D33" s="12">
        <v>32.0</v>
      </c>
      <c r="E33" s="12" t="s">
        <v>125</v>
      </c>
      <c r="F33" s="12">
        <v>7.0568046E7</v>
      </c>
      <c r="G33" s="12" t="s">
        <v>55</v>
      </c>
      <c r="H33" s="12">
        <v>2016.0</v>
      </c>
      <c r="J33" s="45"/>
      <c r="M33" s="16"/>
      <c r="AN33" s="12">
        <v>29.0</v>
      </c>
      <c r="AO33" s="12">
        <v>16182.7095</v>
      </c>
    </row>
    <row r="34" ht="12.75" customHeight="1">
      <c r="A34" s="12">
        <v>33.0</v>
      </c>
      <c r="B34" s="12">
        <v>32.0</v>
      </c>
      <c r="C34" s="12" t="s">
        <v>53</v>
      </c>
      <c r="D34" s="12">
        <v>33.0</v>
      </c>
      <c r="E34" s="12" t="s">
        <v>94</v>
      </c>
      <c r="F34" s="12">
        <v>3.05043487E8</v>
      </c>
      <c r="G34" s="12" t="s">
        <v>55</v>
      </c>
      <c r="H34" s="12">
        <v>2016.0</v>
      </c>
      <c r="J34" s="45"/>
      <c r="M34" s="16"/>
      <c r="AN34" s="12">
        <v>30.0</v>
      </c>
      <c r="AO34" s="12">
        <v>9992.516000000001</v>
      </c>
    </row>
    <row r="35" ht="12.75" customHeight="1">
      <c r="A35" s="12">
        <v>34.0</v>
      </c>
      <c r="B35" s="12">
        <v>32.0</v>
      </c>
      <c r="C35" s="12" t="s">
        <v>53</v>
      </c>
      <c r="D35" s="12">
        <v>34.0</v>
      </c>
      <c r="E35" s="12" t="s">
        <v>122</v>
      </c>
      <c r="F35" s="12">
        <v>1.54173029E8</v>
      </c>
      <c r="G35" s="12" t="s">
        <v>55</v>
      </c>
      <c r="H35" s="12">
        <v>2016.0</v>
      </c>
      <c r="J35" s="45"/>
      <c r="M35" s="16"/>
      <c r="AN35" s="12">
        <v>31.0</v>
      </c>
      <c r="AO35" s="12">
        <v>13731.733999999995</v>
      </c>
    </row>
    <row r="36" ht="12.75" customHeight="1">
      <c r="A36" s="12">
        <v>35.0</v>
      </c>
      <c r="B36" s="12">
        <v>32.0</v>
      </c>
      <c r="C36" s="12" t="s">
        <v>53</v>
      </c>
      <c r="D36" s="12">
        <v>35.0</v>
      </c>
      <c r="E36" s="12" t="s">
        <v>128</v>
      </c>
      <c r="F36" s="12">
        <v>9182025.0</v>
      </c>
      <c r="G36" s="12" t="s">
        <v>55</v>
      </c>
      <c r="H36" s="12">
        <v>2016.0</v>
      </c>
      <c r="J36" s="45"/>
      <c r="M36" s="16"/>
    </row>
    <row r="37" ht="12.75" customHeight="1">
      <c r="A37" s="12">
        <v>36.0</v>
      </c>
      <c r="B37" s="12">
        <v>32.0</v>
      </c>
      <c r="C37" s="12" t="s">
        <v>53</v>
      </c>
      <c r="D37" s="12">
        <v>36.0</v>
      </c>
      <c r="E37" s="12" t="s">
        <v>130</v>
      </c>
      <c r="F37" s="12">
        <v>0.0</v>
      </c>
      <c r="G37" s="12" t="s">
        <v>55</v>
      </c>
      <c r="H37" s="12">
        <v>2016.0</v>
      </c>
      <c r="J37" s="45"/>
      <c r="M37" s="16"/>
    </row>
    <row r="38" ht="12.75" customHeight="1">
      <c r="A38" s="12">
        <v>37.0</v>
      </c>
      <c r="B38" s="12">
        <v>32.0</v>
      </c>
      <c r="C38" s="12" t="s">
        <v>53</v>
      </c>
      <c r="D38" s="12">
        <v>37.0</v>
      </c>
      <c r="E38" s="12" t="s">
        <v>131</v>
      </c>
      <c r="F38" s="12">
        <v>235900.0</v>
      </c>
      <c r="G38" s="12" t="s">
        <v>55</v>
      </c>
      <c r="H38" s="12">
        <v>2016.0</v>
      </c>
      <c r="J38" s="45"/>
      <c r="M38" s="16"/>
    </row>
    <row r="39" ht="12.75" customHeight="1">
      <c r="A39" s="12">
        <v>38.0</v>
      </c>
      <c r="B39" s="12">
        <v>32.0</v>
      </c>
      <c r="C39" s="12" t="s">
        <v>53</v>
      </c>
      <c r="D39" s="12">
        <v>38.0</v>
      </c>
      <c r="E39" s="12" t="s">
        <v>102</v>
      </c>
      <c r="F39" s="12">
        <v>1.81512989E8</v>
      </c>
      <c r="G39" s="12" t="s">
        <v>55</v>
      </c>
      <c r="H39" s="12">
        <v>2016.0</v>
      </c>
      <c r="J39" s="45"/>
      <c r="M39" s="16"/>
    </row>
    <row r="40" ht="12.75" customHeight="1">
      <c r="A40" s="12">
        <v>39.0</v>
      </c>
      <c r="B40" s="12">
        <v>32.0</v>
      </c>
      <c r="C40" s="12" t="s">
        <v>53</v>
      </c>
      <c r="D40" s="12">
        <v>39.0</v>
      </c>
      <c r="E40" s="12" t="s">
        <v>57</v>
      </c>
      <c r="F40" s="12">
        <v>8.00009362E8</v>
      </c>
      <c r="G40" s="12" t="s">
        <v>55</v>
      </c>
      <c r="H40" s="12">
        <v>2016.0</v>
      </c>
      <c r="J40" s="45"/>
      <c r="M40" s="16"/>
    </row>
    <row r="41" ht="12.75" customHeight="1">
      <c r="A41" s="12">
        <v>40.0</v>
      </c>
      <c r="B41" s="12">
        <v>32.0</v>
      </c>
      <c r="C41" s="12" t="s">
        <v>53</v>
      </c>
      <c r="D41" s="12">
        <v>40.0</v>
      </c>
      <c r="E41" s="12" t="s">
        <v>77</v>
      </c>
      <c r="F41" s="12">
        <v>1.378899943E9</v>
      </c>
      <c r="G41" s="12" t="s">
        <v>55</v>
      </c>
      <c r="H41" s="12">
        <v>2016.0</v>
      </c>
      <c r="J41" s="45"/>
      <c r="M41" s="16"/>
    </row>
    <row r="42" ht="12.75" customHeight="1">
      <c r="A42" s="12">
        <v>41.0</v>
      </c>
      <c r="B42" s="12">
        <v>32.0</v>
      </c>
      <c r="C42" s="12" t="s">
        <v>53</v>
      </c>
      <c r="D42" s="12">
        <v>41.0</v>
      </c>
      <c r="E42" s="12" t="s">
        <v>134</v>
      </c>
      <c r="F42" s="12">
        <v>5.2360682E7</v>
      </c>
      <c r="G42" s="12" t="s">
        <v>55</v>
      </c>
      <c r="H42" s="12">
        <v>2016.0</v>
      </c>
      <c r="J42" s="45"/>
      <c r="M42" s="16"/>
    </row>
    <row r="43" ht="12.75" customHeight="1">
      <c r="A43" s="12">
        <v>42.0</v>
      </c>
      <c r="B43" s="12">
        <v>32.0</v>
      </c>
      <c r="C43" s="12" t="s">
        <v>53</v>
      </c>
      <c r="D43" s="12">
        <v>42.0</v>
      </c>
      <c r="E43" s="12" t="s">
        <v>113</v>
      </c>
      <c r="F43" s="12">
        <v>1.97659805E8</v>
      </c>
      <c r="G43" s="12" t="s">
        <v>55</v>
      </c>
      <c r="H43" s="12">
        <v>2016.0</v>
      </c>
      <c r="J43" s="45"/>
      <c r="M43" s="16"/>
    </row>
    <row r="44" ht="12.75" customHeight="1">
      <c r="A44" s="12">
        <v>43.0</v>
      </c>
      <c r="B44" s="12">
        <v>32.0</v>
      </c>
      <c r="C44" s="12" t="s">
        <v>53</v>
      </c>
      <c r="D44" s="12">
        <v>43.0</v>
      </c>
      <c r="E44" s="12" t="s">
        <v>136</v>
      </c>
      <c r="F44" s="12">
        <v>1354966.0</v>
      </c>
      <c r="G44" s="12" t="s">
        <v>55</v>
      </c>
      <c r="H44" s="12">
        <v>2016.0</v>
      </c>
      <c r="J44" s="45"/>
      <c r="M44" s="16"/>
    </row>
    <row r="45" ht="12.75" customHeight="1">
      <c r="A45" s="12">
        <v>44.0</v>
      </c>
      <c r="B45" s="12">
        <v>32.0</v>
      </c>
      <c r="C45" s="12" t="s">
        <v>53</v>
      </c>
      <c r="D45" s="12">
        <v>44.0</v>
      </c>
      <c r="E45" s="12" t="s">
        <v>117</v>
      </c>
      <c r="F45" s="12">
        <v>2.26157309E8</v>
      </c>
      <c r="G45" s="12" t="s">
        <v>55</v>
      </c>
      <c r="H45" s="12">
        <v>2016.0</v>
      </c>
      <c r="J45" s="45"/>
      <c r="M45" s="16"/>
    </row>
    <row r="46" ht="12.75" customHeight="1">
      <c r="A46" s="12">
        <v>45.0</v>
      </c>
      <c r="B46" s="12">
        <v>32.0</v>
      </c>
      <c r="C46" s="12" t="s">
        <v>53</v>
      </c>
      <c r="D46" s="12">
        <v>45.0</v>
      </c>
      <c r="E46" s="12" t="s">
        <v>137</v>
      </c>
      <c r="F46" s="12">
        <v>0.0</v>
      </c>
      <c r="G46" s="12" t="s">
        <v>55</v>
      </c>
      <c r="H46" s="12">
        <v>2016.0</v>
      </c>
      <c r="J46" s="45"/>
      <c r="M46" s="16"/>
    </row>
    <row r="47" ht="12.75" customHeight="1">
      <c r="A47" s="12">
        <v>46.0</v>
      </c>
      <c r="B47" s="12">
        <v>32.0</v>
      </c>
      <c r="C47" s="12" t="s">
        <v>53</v>
      </c>
      <c r="D47" s="12">
        <v>46.0</v>
      </c>
      <c r="E47" s="12" t="s">
        <v>139</v>
      </c>
      <c r="F47" s="12">
        <v>3.4929653E7</v>
      </c>
      <c r="G47" s="12" t="s">
        <v>55</v>
      </c>
      <c r="H47" s="12">
        <v>2016.0</v>
      </c>
      <c r="J47" s="45"/>
      <c r="M47" s="16"/>
    </row>
    <row r="48" ht="12.75" customHeight="1">
      <c r="A48" s="12">
        <v>47.0</v>
      </c>
      <c r="B48" s="12">
        <v>32.0</v>
      </c>
      <c r="C48" s="12" t="s">
        <v>53</v>
      </c>
      <c r="D48" s="12">
        <v>47.0</v>
      </c>
      <c r="E48" s="12" t="s">
        <v>141</v>
      </c>
      <c r="F48" s="12">
        <v>362475.0</v>
      </c>
      <c r="G48" s="12" t="s">
        <v>55</v>
      </c>
      <c r="H48" s="12">
        <v>2016.0</v>
      </c>
      <c r="J48" s="45"/>
      <c r="M48" s="16"/>
    </row>
    <row r="49" ht="12.75" customHeight="1">
      <c r="A49" s="12">
        <v>48.0</v>
      </c>
      <c r="B49" s="12">
        <v>32.0</v>
      </c>
      <c r="C49" s="12" t="s">
        <v>53</v>
      </c>
      <c r="D49" s="12">
        <v>48.0</v>
      </c>
      <c r="E49" s="12" t="s">
        <v>60</v>
      </c>
      <c r="F49" s="12">
        <v>8.44991133E8</v>
      </c>
      <c r="G49" s="12" t="s">
        <v>55</v>
      </c>
      <c r="H49" s="12">
        <v>2016.0</v>
      </c>
      <c r="J49" s="45"/>
      <c r="M49" s="16"/>
    </row>
    <row r="50" ht="12.75" customHeight="1">
      <c r="A50" s="12">
        <v>49.0</v>
      </c>
      <c r="B50" s="12">
        <v>32.0</v>
      </c>
      <c r="C50" s="12" t="s">
        <v>53</v>
      </c>
      <c r="D50" s="12">
        <v>49.0</v>
      </c>
      <c r="E50" s="12" t="s">
        <v>144</v>
      </c>
      <c r="F50" s="12">
        <v>6307878.0</v>
      </c>
      <c r="G50" s="12" t="s">
        <v>55</v>
      </c>
      <c r="H50" s="12">
        <v>2016.0</v>
      </c>
      <c r="J50" s="45"/>
      <c r="M50" s="16"/>
    </row>
    <row r="51" ht="12.75" customHeight="1">
      <c r="A51" s="12">
        <v>50.0</v>
      </c>
      <c r="B51" s="12">
        <v>32.0</v>
      </c>
      <c r="C51" s="12" t="s">
        <v>53</v>
      </c>
      <c r="D51" s="12">
        <v>50.0</v>
      </c>
      <c r="E51" s="12" t="s">
        <v>146</v>
      </c>
      <c r="F51" s="12">
        <v>2451.0</v>
      </c>
      <c r="G51" s="12" t="s">
        <v>55</v>
      </c>
      <c r="H51" s="12">
        <v>2016.0</v>
      </c>
      <c r="J51" s="45"/>
      <c r="M51" s="16"/>
    </row>
    <row r="52" ht="12.75" customHeight="1">
      <c r="A52" s="12">
        <v>51.0</v>
      </c>
      <c r="B52" s="12">
        <v>32.0</v>
      </c>
      <c r="C52" s="12" t="s">
        <v>53</v>
      </c>
      <c r="D52" s="12">
        <v>51.0</v>
      </c>
      <c r="E52" s="12" t="s">
        <v>148</v>
      </c>
      <c r="F52" s="12">
        <v>1405114.0</v>
      </c>
      <c r="G52" s="12" t="s">
        <v>55</v>
      </c>
      <c r="H52" s="12">
        <v>2016.0</v>
      </c>
      <c r="J52" s="45"/>
      <c r="M52" s="16"/>
    </row>
    <row r="53" ht="12.75" customHeight="1">
      <c r="A53" s="12">
        <v>52.0</v>
      </c>
      <c r="B53" s="12">
        <v>32.0</v>
      </c>
      <c r="C53" s="12" t="s">
        <v>53</v>
      </c>
      <c r="D53" s="12">
        <v>52.0</v>
      </c>
      <c r="E53" s="12" t="s">
        <v>96</v>
      </c>
      <c r="F53" s="12">
        <v>3.24948176E8</v>
      </c>
      <c r="G53" s="12" t="s">
        <v>55</v>
      </c>
      <c r="H53" s="12">
        <v>2016.0</v>
      </c>
      <c r="J53" s="45"/>
      <c r="M53" s="16"/>
    </row>
    <row r="54" ht="12.75" customHeight="1">
      <c r="A54" s="12">
        <v>53.0</v>
      </c>
      <c r="B54" s="12">
        <v>32.0</v>
      </c>
      <c r="C54" s="12" t="s">
        <v>53</v>
      </c>
      <c r="D54" s="12">
        <v>53.0</v>
      </c>
      <c r="E54" s="12" t="s">
        <v>149</v>
      </c>
      <c r="F54" s="12">
        <v>205616.0</v>
      </c>
      <c r="G54" s="12" t="s">
        <v>55</v>
      </c>
      <c r="H54" s="12">
        <v>2016.0</v>
      </c>
      <c r="J54" s="45"/>
      <c r="M54" s="16"/>
    </row>
    <row r="55" ht="12.75" customHeight="1">
      <c r="A55" s="12">
        <v>54.0</v>
      </c>
      <c r="B55" s="12">
        <v>32.0</v>
      </c>
      <c r="C55" s="12" t="s">
        <v>53</v>
      </c>
      <c r="D55" s="12">
        <v>54.0</v>
      </c>
      <c r="E55" s="12" t="s">
        <v>87</v>
      </c>
      <c r="F55" s="12">
        <v>7.98482054E8</v>
      </c>
      <c r="G55" s="12" t="s">
        <v>55</v>
      </c>
      <c r="H55" s="12">
        <v>2016.0</v>
      </c>
      <c r="J55" s="45"/>
      <c r="M55" s="16"/>
    </row>
    <row r="56" ht="12.75" customHeight="1">
      <c r="A56" s="12">
        <v>55.0</v>
      </c>
      <c r="B56" s="12">
        <v>32.0</v>
      </c>
      <c r="C56" s="12" t="s">
        <v>53</v>
      </c>
      <c r="D56" s="12">
        <v>55.0</v>
      </c>
      <c r="E56" s="12" t="s">
        <v>64</v>
      </c>
      <c r="F56" s="12">
        <v>1.111827287E9</v>
      </c>
      <c r="G56" s="12" t="s">
        <v>55</v>
      </c>
      <c r="H56" s="12">
        <v>2016.0</v>
      </c>
      <c r="J56" s="45"/>
      <c r="M56" s="16"/>
    </row>
    <row r="57" ht="12.75" customHeight="1">
      <c r="A57" s="12">
        <v>56.0</v>
      </c>
      <c r="B57" s="12">
        <v>32.0</v>
      </c>
      <c r="C57" s="12" t="s">
        <v>53</v>
      </c>
      <c r="D57" s="12">
        <v>56.0</v>
      </c>
      <c r="E57" s="12" t="s">
        <v>151</v>
      </c>
      <c r="F57" s="12">
        <v>4.0878978E7</v>
      </c>
      <c r="G57" s="12" t="s">
        <v>55</v>
      </c>
      <c r="H57" s="12">
        <v>2016.0</v>
      </c>
      <c r="J57" s="45"/>
      <c r="M57" s="16"/>
    </row>
    <row r="58" ht="12.75" customHeight="1">
      <c r="A58" s="12">
        <v>57.0</v>
      </c>
      <c r="B58" s="12">
        <v>32.0</v>
      </c>
      <c r="C58" s="12" t="s">
        <v>53</v>
      </c>
      <c r="D58" s="12">
        <v>57.0</v>
      </c>
      <c r="E58" s="12" t="s">
        <v>152</v>
      </c>
      <c r="F58" s="12">
        <v>4.362202E7</v>
      </c>
      <c r="G58" s="12" t="s">
        <v>55</v>
      </c>
      <c r="H58" s="12">
        <v>2016.0</v>
      </c>
      <c r="J58" s="45"/>
      <c r="M58" s="16"/>
    </row>
    <row r="59" ht="12.75" customHeight="1">
      <c r="A59" s="12">
        <v>58.0</v>
      </c>
      <c r="B59" s="12">
        <v>32.0</v>
      </c>
      <c r="C59" s="12" t="s">
        <v>53</v>
      </c>
      <c r="D59" s="12">
        <v>58.0</v>
      </c>
      <c r="E59" s="12" t="s">
        <v>153</v>
      </c>
      <c r="F59" s="12">
        <v>5.2694233E7</v>
      </c>
      <c r="G59" s="12" t="s">
        <v>55</v>
      </c>
      <c r="H59" s="12">
        <v>2016.0</v>
      </c>
      <c r="J59" s="45"/>
      <c r="M59" s="16"/>
    </row>
    <row r="60" ht="12.75" customHeight="1">
      <c r="A60" s="12">
        <v>59.0</v>
      </c>
      <c r="B60" s="12">
        <v>32.0</v>
      </c>
      <c r="C60" s="12" t="s">
        <v>53</v>
      </c>
      <c r="D60" s="12">
        <v>59.0</v>
      </c>
      <c r="E60" s="12" t="s">
        <v>132</v>
      </c>
      <c r="F60" s="12">
        <v>9.8558298E7</v>
      </c>
      <c r="G60" s="12" t="s">
        <v>55</v>
      </c>
      <c r="H60" s="12">
        <v>2016.0</v>
      </c>
      <c r="J60" s="45"/>
      <c r="M60" s="16"/>
    </row>
    <row r="61" ht="12.75" customHeight="1">
      <c r="A61" s="12">
        <v>60.0</v>
      </c>
      <c r="B61" s="12">
        <v>32.0</v>
      </c>
      <c r="C61" s="12" t="s">
        <v>53</v>
      </c>
      <c r="D61" s="12">
        <v>60.0</v>
      </c>
      <c r="E61" s="12" t="s">
        <v>138</v>
      </c>
      <c r="F61" s="12">
        <v>6.4378141E7</v>
      </c>
      <c r="G61" s="12" t="s">
        <v>55</v>
      </c>
      <c r="H61" s="12">
        <v>2016.0</v>
      </c>
      <c r="J61" s="45"/>
      <c r="M61" s="16"/>
    </row>
    <row r="62" ht="12.75" customHeight="1">
      <c r="A62" s="12">
        <v>61.0</v>
      </c>
      <c r="B62" s="12">
        <v>32.0</v>
      </c>
      <c r="C62" s="12" t="s">
        <v>53</v>
      </c>
      <c r="D62" s="12">
        <v>61.0</v>
      </c>
      <c r="E62" s="12" t="s">
        <v>76</v>
      </c>
      <c r="F62" s="12">
        <v>1.891936576E9</v>
      </c>
      <c r="G62" s="12" t="s">
        <v>55</v>
      </c>
      <c r="H62" s="12">
        <v>2016.0</v>
      </c>
      <c r="J62" s="45"/>
      <c r="M62" s="16"/>
    </row>
    <row r="63" ht="12.75" customHeight="1">
      <c r="A63" s="12">
        <v>62.0</v>
      </c>
      <c r="B63" s="12">
        <v>32.0</v>
      </c>
      <c r="C63" s="12" t="s">
        <v>53</v>
      </c>
      <c r="D63" s="12">
        <v>62.0</v>
      </c>
      <c r="E63" s="12" t="s">
        <v>80</v>
      </c>
      <c r="F63" s="12">
        <v>1.507797066E9</v>
      </c>
      <c r="G63" s="12" t="s">
        <v>55</v>
      </c>
      <c r="H63" s="12">
        <v>2016.0</v>
      </c>
      <c r="J63" s="45"/>
      <c r="M63" s="16"/>
    </row>
    <row r="64" ht="12.75" customHeight="1">
      <c r="A64" s="12">
        <v>63.0</v>
      </c>
      <c r="B64" s="12">
        <v>32.0</v>
      </c>
      <c r="C64" s="12" t="s">
        <v>53</v>
      </c>
      <c r="D64" s="12">
        <v>63.0</v>
      </c>
      <c r="E64" s="12" t="s">
        <v>133</v>
      </c>
      <c r="F64" s="12">
        <v>8.4641128E7</v>
      </c>
      <c r="G64" s="12" t="s">
        <v>55</v>
      </c>
      <c r="H64" s="12">
        <v>2016.0</v>
      </c>
      <c r="J64" s="45"/>
      <c r="M64" s="16"/>
    </row>
    <row r="65" ht="12.75" customHeight="1">
      <c r="A65" s="12">
        <v>64.0</v>
      </c>
      <c r="B65" s="12">
        <v>32.0</v>
      </c>
      <c r="C65" s="12" t="s">
        <v>53</v>
      </c>
      <c r="D65" s="12">
        <v>64.0</v>
      </c>
      <c r="E65" s="12" t="s">
        <v>79</v>
      </c>
      <c r="F65" s="12">
        <v>1.447289695E9</v>
      </c>
      <c r="G65" s="12" t="s">
        <v>55</v>
      </c>
      <c r="H65" s="12">
        <v>2016.0</v>
      </c>
      <c r="J65" s="45"/>
      <c r="M65" s="16"/>
    </row>
    <row r="66" ht="12.75" customHeight="1">
      <c r="A66" s="12">
        <v>65.0</v>
      </c>
      <c r="B66" s="12">
        <v>32.0</v>
      </c>
      <c r="C66" s="12" t="s">
        <v>53</v>
      </c>
      <c r="D66" s="12">
        <v>65.0</v>
      </c>
      <c r="E66" s="12" t="s">
        <v>150</v>
      </c>
      <c r="F66" s="12">
        <v>1.938519E7</v>
      </c>
      <c r="G66" s="12" t="s">
        <v>55</v>
      </c>
      <c r="H66" s="12">
        <v>2016.0</v>
      </c>
      <c r="J66" s="45"/>
      <c r="M66" s="16"/>
    </row>
    <row r="67" ht="12.75" customHeight="1">
      <c r="A67" s="12">
        <v>66.0</v>
      </c>
      <c r="B67" s="12">
        <v>32.0</v>
      </c>
      <c r="C67" s="12" t="s">
        <v>53</v>
      </c>
      <c r="D67" s="12">
        <v>66.0</v>
      </c>
      <c r="E67" s="12" t="s">
        <v>156</v>
      </c>
      <c r="F67" s="12">
        <v>546049.0</v>
      </c>
      <c r="G67" s="12" t="s">
        <v>55</v>
      </c>
      <c r="H67" s="12">
        <v>2016.0</v>
      </c>
      <c r="J67" s="45"/>
      <c r="M67" s="16"/>
    </row>
    <row r="68" ht="12.75" customHeight="1">
      <c r="A68" s="12">
        <v>67.0</v>
      </c>
      <c r="B68" s="12">
        <v>32.0</v>
      </c>
      <c r="C68" s="12" t="s">
        <v>53</v>
      </c>
      <c r="D68" s="12">
        <v>67.0</v>
      </c>
      <c r="E68" s="12" t="s">
        <v>143</v>
      </c>
      <c r="F68" s="12">
        <v>5.7241326E7</v>
      </c>
      <c r="G68" s="12" t="s">
        <v>55</v>
      </c>
      <c r="H68" s="12">
        <v>2016.0</v>
      </c>
      <c r="J68" s="45"/>
      <c r="M68" s="16"/>
    </row>
    <row r="69" ht="12.75" customHeight="1">
      <c r="A69" s="12">
        <v>68.0</v>
      </c>
      <c r="B69" s="12">
        <v>32.0</v>
      </c>
      <c r="C69" s="12" t="s">
        <v>53</v>
      </c>
      <c r="D69" s="12">
        <v>68.0</v>
      </c>
      <c r="E69" s="12" t="s">
        <v>147</v>
      </c>
      <c r="F69" s="12">
        <v>5.3250431E7</v>
      </c>
      <c r="G69" s="12" t="s">
        <v>55</v>
      </c>
      <c r="H69" s="12">
        <v>2016.0</v>
      </c>
      <c r="J69" s="45"/>
      <c r="M69" s="16"/>
    </row>
    <row r="70" ht="12.75" customHeight="1">
      <c r="A70" s="12">
        <v>69.0</v>
      </c>
      <c r="B70" s="12">
        <v>32.0</v>
      </c>
      <c r="C70" s="12" t="s">
        <v>53</v>
      </c>
      <c r="D70" s="12">
        <v>69.0</v>
      </c>
      <c r="E70" s="12" t="s">
        <v>127</v>
      </c>
      <c r="F70" s="12">
        <v>1.48533212E8</v>
      </c>
      <c r="G70" s="12" t="s">
        <v>55</v>
      </c>
      <c r="H70" s="12">
        <v>2016.0</v>
      </c>
      <c r="J70" s="45"/>
      <c r="M70" s="16"/>
    </row>
    <row r="71" ht="12.75" customHeight="1">
      <c r="A71" s="12">
        <v>70.0</v>
      </c>
      <c r="B71" s="12">
        <v>32.0</v>
      </c>
      <c r="C71" s="12" t="s">
        <v>53</v>
      </c>
      <c r="D71" s="12">
        <v>70.0</v>
      </c>
      <c r="E71" s="12" t="s">
        <v>124</v>
      </c>
      <c r="F71" s="12">
        <v>1.29956608E8</v>
      </c>
      <c r="G71" s="12" t="s">
        <v>55</v>
      </c>
      <c r="H71" s="12">
        <v>2016.0</v>
      </c>
      <c r="J71" s="45"/>
      <c r="M71" s="16"/>
    </row>
    <row r="72" ht="12.75" customHeight="1">
      <c r="A72" s="12">
        <v>71.0</v>
      </c>
      <c r="B72" s="12">
        <v>32.0</v>
      </c>
      <c r="C72" s="12" t="s">
        <v>53</v>
      </c>
      <c r="D72" s="12">
        <v>71.0</v>
      </c>
      <c r="E72" s="12" t="s">
        <v>111</v>
      </c>
      <c r="F72" s="12">
        <v>4.3542289E7</v>
      </c>
      <c r="G72" s="12" t="s">
        <v>55</v>
      </c>
      <c r="H72" s="12">
        <v>2016.0</v>
      </c>
      <c r="J72" s="45"/>
      <c r="M72" s="16"/>
    </row>
    <row r="73" ht="12.75" customHeight="1">
      <c r="A73" s="12">
        <v>72.0</v>
      </c>
      <c r="B73" s="12">
        <v>32.0</v>
      </c>
      <c r="C73" s="12" t="s">
        <v>53</v>
      </c>
      <c r="D73" s="12">
        <v>72.0</v>
      </c>
      <c r="E73" s="12" t="s">
        <v>129</v>
      </c>
      <c r="F73" s="12">
        <v>8.9926857E7</v>
      </c>
      <c r="G73" s="12" t="s">
        <v>55</v>
      </c>
      <c r="H73" s="12">
        <v>2016.0</v>
      </c>
      <c r="J73" s="45"/>
      <c r="M73" s="16"/>
    </row>
    <row r="74" ht="12.75" customHeight="1">
      <c r="A74" s="12">
        <v>73.0</v>
      </c>
      <c r="B74" s="12">
        <v>32.0</v>
      </c>
      <c r="C74" s="12" t="s">
        <v>53</v>
      </c>
      <c r="D74" s="12">
        <v>73.0</v>
      </c>
      <c r="E74" s="12" t="s">
        <v>109</v>
      </c>
      <c r="F74" s="12">
        <v>2.23145958E8</v>
      </c>
      <c r="G74" s="12" t="s">
        <v>55</v>
      </c>
      <c r="H74" s="12">
        <v>2016.0</v>
      </c>
      <c r="J74" s="45"/>
      <c r="M74" s="16"/>
    </row>
    <row r="75" ht="12.75" customHeight="1">
      <c r="A75" s="12">
        <v>74.0</v>
      </c>
      <c r="B75" s="12">
        <v>32.0</v>
      </c>
      <c r="C75" s="12" t="s">
        <v>53</v>
      </c>
      <c r="D75" s="12">
        <v>74.0</v>
      </c>
      <c r="E75" s="12" t="s">
        <v>135</v>
      </c>
      <c r="F75" s="12">
        <v>5.3037456E7</v>
      </c>
      <c r="G75" s="12" t="s">
        <v>55</v>
      </c>
      <c r="H75" s="12">
        <v>2016.0</v>
      </c>
      <c r="J75" s="45"/>
      <c r="M75" s="16"/>
    </row>
    <row r="76" ht="12.75" customHeight="1">
      <c r="A76" s="12">
        <v>75.0</v>
      </c>
      <c r="B76" s="12">
        <v>32.0</v>
      </c>
      <c r="C76" s="12" t="s">
        <v>53</v>
      </c>
      <c r="D76" s="12">
        <v>75.0</v>
      </c>
      <c r="E76" s="12" t="s">
        <v>160</v>
      </c>
      <c r="F76" s="12">
        <v>3692493.0</v>
      </c>
      <c r="G76" s="12" t="s">
        <v>55</v>
      </c>
      <c r="H76" s="12">
        <v>2016.0</v>
      </c>
      <c r="J76" s="45"/>
      <c r="M76" s="16"/>
    </row>
    <row r="77" ht="12.75" customHeight="1">
      <c r="A77" s="12">
        <v>76.0</v>
      </c>
      <c r="B77" s="12">
        <v>32.0</v>
      </c>
      <c r="C77" s="12" t="s">
        <v>53</v>
      </c>
      <c r="D77" s="12">
        <v>76.0</v>
      </c>
      <c r="E77" s="12" t="s">
        <v>126</v>
      </c>
      <c r="F77" s="12">
        <v>5.6182961E7</v>
      </c>
      <c r="G77" s="12" t="s">
        <v>55</v>
      </c>
      <c r="H77" s="12">
        <v>2016.0</v>
      </c>
      <c r="J77" s="45"/>
      <c r="M77" s="16"/>
    </row>
    <row r="78" ht="12.75" customHeight="1">
      <c r="A78" s="12">
        <v>77.0</v>
      </c>
      <c r="B78" s="12">
        <v>32.0</v>
      </c>
      <c r="C78" s="12" t="s">
        <v>53</v>
      </c>
      <c r="D78" s="12">
        <v>78.0</v>
      </c>
      <c r="E78" s="12" t="s">
        <v>159</v>
      </c>
      <c r="F78" s="12">
        <v>9507167.0</v>
      </c>
      <c r="G78" s="12" t="s">
        <v>55</v>
      </c>
      <c r="H78" s="12">
        <v>2016.0</v>
      </c>
      <c r="J78" s="45"/>
      <c r="M78" s="16"/>
    </row>
    <row r="79" ht="12.75" customHeight="1">
      <c r="A79" s="12">
        <v>78.0</v>
      </c>
      <c r="B79" s="12">
        <v>32.0</v>
      </c>
      <c r="C79" s="12" t="s">
        <v>53</v>
      </c>
      <c r="D79" s="12">
        <v>79.0</v>
      </c>
      <c r="E79" s="12" t="s">
        <v>154</v>
      </c>
      <c r="F79" s="12">
        <v>5935510.0</v>
      </c>
      <c r="G79" s="12" t="s">
        <v>55</v>
      </c>
      <c r="H79" s="12">
        <v>2016.0</v>
      </c>
      <c r="J79" s="45"/>
      <c r="M79" s="16"/>
    </row>
    <row r="80" ht="12.75" customHeight="1">
      <c r="A80" s="12">
        <v>79.0</v>
      </c>
      <c r="B80" s="12">
        <v>32.0</v>
      </c>
      <c r="C80" s="12" t="s">
        <v>53</v>
      </c>
      <c r="D80" s="12">
        <v>80.0</v>
      </c>
      <c r="E80" s="12" t="s">
        <v>161</v>
      </c>
      <c r="F80" s="12">
        <v>3618988.0</v>
      </c>
      <c r="G80" s="12" t="s">
        <v>55</v>
      </c>
      <c r="H80" s="12">
        <v>2016.0</v>
      </c>
      <c r="J80" s="45"/>
      <c r="M80" s="16"/>
    </row>
    <row r="81" ht="12.75" customHeight="1">
      <c r="A81" s="12">
        <v>80.0</v>
      </c>
      <c r="B81" s="12">
        <v>32.0</v>
      </c>
      <c r="C81" s="12" t="s">
        <v>53</v>
      </c>
      <c r="D81" s="12">
        <v>81.0</v>
      </c>
      <c r="E81" s="12" t="s">
        <v>158</v>
      </c>
      <c r="F81" s="12">
        <v>7583755.0</v>
      </c>
      <c r="G81" s="12" t="s">
        <v>55</v>
      </c>
      <c r="H81" s="12">
        <v>2016.0</v>
      </c>
      <c r="J81" s="45"/>
      <c r="M81" s="16"/>
    </row>
    <row r="82" ht="12.75" customHeight="1">
      <c r="A82" s="12">
        <v>81.0</v>
      </c>
      <c r="B82" s="12">
        <v>32.0</v>
      </c>
      <c r="C82" s="12" t="s">
        <v>53</v>
      </c>
      <c r="D82" s="12">
        <v>82.0</v>
      </c>
      <c r="E82" s="12" t="s">
        <v>142</v>
      </c>
      <c r="F82" s="12">
        <v>4.8517749E7</v>
      </c>
      <c r="G82" s="12" t="s">
        <v>55</v>
      </c>
      <c r="H82" s="12">
        <v>2016.0</v>
      </c>
      <c r="J82" s="45"/>
      <c r="M82" s="16"/>
    </row>
    <row r="83" ht="12.75" customHeight="1">
      <c r="A83" s="12">
        <v>82.0</v>
      </c>
      <c r="B83" s="12">
        <v>32.0</v>
      </c>
      <c r="C83" s="12" t="s">
        <v>53</v>
      </c>
      <c r="D83" s="12">
        <v>83.0</v>
      </c>
      <c r="E83" s="12" t="s">
        <v>145</v>
      </c>
      <c r="F83" s="12">
        <v>7.2494639E7</v>
      </c>
      <c r="G83" s="12" t="s">
        <v>55</v>
      </c>
      <c r="H83" s="12">
        <v>2016.0</v>
      </c>
      <c r="J83" s="45"/>
      <c r="M83" s="16"/>
    </row>
    <row r="84" ht="12.75" customHeight="1">
      <c r="A84" s="12">
        <v>83.0</v>
      </c>
      <c r="B84" s="12">
        <v>32.0</v>
      </c>
      <c r="C84" s="12" t="s">
        <v>53</v>
      </c>
      <c r="D84" s="12">
        <v>84.0</v>
      </c>
      <c r="E84" s="12" t="s">
        <v>63</v>
      </c>
      <c r="F84" s="12">
        <v>2.545147789E9</v>
      </c>
      <c r="G84" s="12" t="s">
        <v>55</v>
      </c>
      <c r="H84" s="12">
        <v>2016.0</v>
      </c>
      <c r="J84" s="45"/>
      <c r="M84" s="16"/>
    </row>
    <row r="85" ht="12.75" customHeight="1">
      <c r="A85" s="12">
        <v>84.0</v>
      </c>
      <c r="B85" s="12">
        <v>32.0</v>
      </c>
      <c r="C85" s="12" t="s">
        <v>53</v>
      </c>
      <c r="D85" s="12">
        <v>85.0</v>
      </c>
      <c r="E85" s="12" t="s">
        <v>59</v>
      </c>
      <c r="F85" s="12">
        <v>4.024471113E9</v>
      </c>
      <c r="G85" s="12" t="s">
        <v>55</v>
      </c>
      <c r="H85" s="12">
        <v>2016.0</v>
      </c>
      <c r="J85" s="45"/>
      <c r="M85" s="16"/>
    </row>
    <row r="86" ht="12.75" customHeight="1">
      <c r="A86" s="12">
        <v>85.0</v>
      </c>
      <c r="B86" s="12">
        <v>32.0</v>
      </c>
      <c r="C86" s="12" t="s">
        <v>53</v>
      </c>
      <c r="D86" s="12">
        <v>86.0</v>
      </c>
      <c r="E86" s="12" t="s">
        <v>163</v>
      </c>
      <c r="F86" s="12">
        <v>1066907.0</v>
      </c>
      <c r="G86" s="12" t="s">
        <v>55</v>
      </c>
      <c r="H86" s="12">
        <v>2016.0</v>
      </c>
      <c r="J86" s="45"/>
      <c r="M86" s="16"/>
    </row>
    <row r="87" ht="12.75" customHeight="1">
      <c r="A87" s="12">
        <v>86.0</v>
      </c>
      <c r="B87" s="12">
        <v>32.0</v>
      </c>
      <c r="C87" s="12" t="s">
        <v>53</v>
      </c>
      <c r="D87" s="12">
        <v>87.0</v>
      </c>
      <c r="E87" s="12" t="s">
        <v>56</v>
      </c>
      <c r="F87" s="12">
        <v>2.258478787E9</v>
      </c>
      <c r="G87" s="12" t="s">
        <v>55</v>
      </c>
      <c r="H87" s="12">
        <v>2016.0</v>
      </c>
      <c r="J87" s="45"/>
      <c r="M87" s="16"/>
    </row>
    <row r="88" ht="12.75" customHeight="1">
      <c r="A88" s="12">
        <v>87.0</v>
      </c>
      <c r="B88" s="12">
        <v>32.0</v>
      </c>
      <c r="C88" s="12" t="s">
        <v>53</v>
      </c>
      <c r="D88" s="12">
        <v>88.0</v>
      </c>
      <c r="E88" s="12" t="s">
        <v>140</v>
      </c>
      <c r="F88" s="12">
        <v>1.02204636E8</v>
      </c>
      <c r="G88" s="12" t="s">
        <v>55</v>
      </c>
      <c r="H88" s="12">
        <v>2016.0</v>
      </c>
      <c r="J88" s="45"/>
      <c r="M88" s="16"/>
    </row>
    <row r="89" ht="12.75" customHeight="1">
      <c r="A89" s="12">
        <v>88.0</v>
      </c>
      <c r="B89" s="12">
        <v>32.0</v>
      </c>
      <c r="C89" s="12" t="s">
        <v>53</v>
      </c>
      <c r="D89" s="12">
        <v>89.0</v>
      </c>
      <c r="E89" s="12" t="s">
        <v>162</v>
      </c>
      <c r="F89" s="12">
        <v>1073224.0</v>
      </c>
      <c r="G89" s="12" t="s">
        <v>55</v>
      </c>
      <c r="H89" s="12">
        <v>2016.0</v>
      </c>
      <c r="J89" s="45"/>
      <c r="M89" s="16"/>
    </row>
    <row r="90" ht="12.75" customHeight="1">
      <c r="A90" s="12">
        <v>89.0</v>
      </c>
      <c r="B90" s="12">
        <v>32.0</v>
      </c>
      <c r="C90" s="12" t="s">
        <v>53</v>
      </c>
      <c r="D90" s="12">
        <v>90.0</v>
      </c>
      <c r="E90" s="12" t="s">
        <v>105</v>
      </c>
      <c r="F90" s="12">
        <v>2.41439888E8</v>
      </c>
      <c r="G90" s="12" t="s">
        <v>55</v>
      </c>
      <c r="H90" s="12">
        <v>2016.0</v>
      </c>
      <c r="J90" s="45"/>
      <c r="M90" s="16"/>
    </row>
    <row r="91" ht="12.75" customHeight="1">
      <c r="A91" s="12">
        <v>90.0</v>
      </c>
      <c r="B91" s="12">
        <v>32.0</v>
      </c>
      <c r="C91" s="12" t="s">
        <v>53</v>
      </c>
      <c r="D91" s="12">
        <v>91.0</v>
      </c>
      <c r="E91" s="12" t="s">
        <v>155</v>
      </c>
      <c r="F91" s="12">
        <v>1.0131398E7</v>
      </c>
      <c r="G91" s="12" t="s">
        <v>55</v>
      </c>
      <c r="H91" s="12">
        <v>2016.0</v>
      </c>
      <c r="J91" s="45"/>
      <c r="M91" s="16"/>
    </row>
    <row r="92" ht="12.75" customHeight="1">
      <c r="A92" s="12">
        <v>91.0</v>
      </c>
      <c r="B92" s="12">
        <v>32.0</v>
      </c>
      <c r="C92" s="12" t="s">
        <v>53</v>
      </c>
      <c r="D92" s="12">
        <v>92.0</v>
      </c>
      <c r="E92" s="12" t="s">
        <v>104</v>
      </c>
      <c r="F92" s="12">
        <v>2.88841988E8</v>
      </c>
      <c r="G92" s="12" t="s">
        <v>55</v>
      </c>
      <c r="H92" s="12">
        <v>2016.0</v>
      </c>
      <c r="J92" s="45"/>
      <c r="M92" s="16"/>
    </row>
    <row r="93" ht="12.75" customHeight="1">
      <c r="A93" s="12">
        <v>92.0</v>
      </c>
      <c r="B93" s="12">
        <v>32.0</v>
      </c>
      <c r="C93" s="12" t="s">
        <v>53</v>
      </c>
      <c r="D93" s="12">
        <v>93.0</v>
      </c>
      <c r="E93" s="12" t="s">
        <v>164</v>
      </c>
      <c r="F93" s="12">
        <v>19185.0</v>
      </c>
      <c r="G93" s="12" t="s">
        <v>55</v>
      </c>
      <c r="H93" s="12">
        <v>2016.0</v>
      </c>
      <c r="J93" s="45"/>
      <c r="M93" s="16"/>
    </row>
    <row r="94" ht="12.75" customHeight="1">
      <c r="A94" s="12">
        <v>93.0</v>
      </c>
      <c r="B94" s="12">
        <v>32.0</v>
      </c>
      <c r="C94" s="12" t="s">
        <v>53</v>
      </c>
      <c r="D94" s="12">
        <v>94.0</v>
      </c>
      <c r="E94" s="12" t="s">
        <v>92</v>
      </c>
      <c r="F94" s="12">
        <v>3.05907735E8</v>
      </c>
      <c r="G94" s="12" t="s">
        <v>55</v>
      </c>
      <c r="H94" s="12">
        <v>2016.0</v>
      </c>
      <c r="J94" s="45"/>
      <c r="M94" s="16"/>
    </row>
    <row r="95" ht="12.75" customHeight="1">
      <c r="A95" s="12">
        <v>94.0</v>
      </c>
      <c r="B95" s="12">
        <v>32.0</v>
      </c>
      <c r="C95" s="12" t="s">
        <v>53</v>
      </c>
      <c r="D95" s="12">
        <v>95.0</v>
      </c>
      <c r="E95" s="12" t="s">
        <v>98</v>
      </c>
      <c r="F95" s="12">
        <v>2.52192162E8</v>
      </c>
      <c r="G95" s="12" t="s">
        <v>55</v>
      </c>
      <c r="H95" s="12">
        <v>2016.0</v>
      </c>
      <c r="J95" s="45"/>
      <c r="M95" s="16"/>
    </row>
    <row r="96" ht="12.75" customHeight="1">
      <c r="A96" s="12">
        <v>95.0</v>
      </c>
      <c r="B96" s="12">
        <v>32.0</v>
      </c>
      <c r="C96" s="12" t="s">
        <v>53</v>
      </c>
      <c r="D96" s="12">
        <v>96.0</v>
      </c>
      <c r="E96" s="12" t="s">
        <v>118</v>
      </c>
      <c r="F96" s="12">
        <v>2.14481359E8</v>
      </c>
      <c r="G96" s="12" t="s">
        <v>55</v>
      </c>
      <c r="H96" s="12">
        <v>2016.0</v>
      </c>
      <c r="J96" s="45"/>
      <c r="M96" s="16"/>
    </row>
    <row r="97" ht="12.75" customHeight="1">
      <c r="A97" s="12">
        <v>96.0</v>
      </c>
      <c r="B97" s="12">
        <v>32.0</v>
      </c>
      <c r="C97" s="12" t="s">
        <v>53</v>
      </c>
      <c r="D97" s="12">
        <v>97.0</v>
      </c>
      <c r="E97" s="12" t="s">
        <v>165</v>
      </c>
      <c r="F97" s="12">
        <v>386129.0</v>
      </c>
      <c r="G97" s="12" t="s">
        <v>55</v>
      </c>
      <c r="H97" s="12">
        <v>2016.0</v>
      </c>
      <c r="J97" s="45"/>
      <c r="M97" s="16"/>
    </row>
    <row r="98" ht="12.75" customHeight="1">
      <c r="A98" s="12">
        <v>97.0</v>
      </c>
      <c r="B98" s="12">
        <v>32.0</v>
      </c>
      <c r="C98" s="12" t="s">
        <v>53</v>
      </c>
      <c r="D98" s="12">
        <v>98.0</v>
      </c>
      <c r="E98" s="12" t="s">
        <v>166</v>
      </c>
      <c r="F98" s="12">
        <v>48437.0</v>
      </c>
      <c r="G98" s="12" t="s">
        <v>55</v>
      </c>
      <c r="H98" s="12">
        <v>2016.0</v>
      </c>
      <c r="J98" s="45"/>
      <c r="M98" s="16"/>
    </row>
    <row r="99" ht="12.75" customHeight="1">
      <c r="A99" s="12">
        <v>98.0</v>
      </c>
      <c r="B99" s="12">
        <v>32.0</v>
      </c>
      <c r="C99" s="12" t="s">
        <v>53</v>
      </c>
      <c r="D99" s="12">
        <v>99.0</v>
      </c>
      <c r="E99" s="12" t="s">
        <v>157</v>
      </c>
      <c r="F99" s="12">
        <v>1.0239202E7</v>
      </c>
      <c r="G99" s="12" t="s">
        <v>55</v>
      </c>
      <c r="H99" s="12">
        <v>2016.0</v>
      </c>
      <c r="J99" s="45"/>
      <c r="M99" s="16"/>
    </row>
    <row r="100" ht="12.75" customHeight="1">
      <c r="A100" s="12">
        <v>99.0</v>
      </c>
      <c r="B100" s="12">
        <v>32.0</v>
      </c>
      <c r="C100" s="12" t="s">
        <v>53</v>
      </c>
      <c r="D100" s="12">
        <v>1.0</v>
      </c>
      <c r="E100" s="12" t="s">
        <v>54</v>
      </c>
      <c r="F100" s="12">
        <v>1235232.0</v>
      </c>
      <c r="G100" s="12" t="s">
        <v>55</v>
      </c>
      <c r="H100" s="12">
        <v>2017.0</v>
      </c>
      <c r="J100" s="45"/>
      <c r="M100" s="16"/>
    </row>
    <row r="101" ht="12.75" customHeight="1">
      <c r="A101" s="12">
        <v>100.0</v>
      </c>
      <c r="B101" s="12">
        <v>32.0</v>
      </c>
      <c r="C101" s="12" t="s">
        <v>53</v>
      </c>
      <c r="D101" s="12">
        <v>2.0</v>
      </c>
      <c r="E101" s="12" t="s">
        <v>58</v>
      </c>
      <c r="F101" s="12">
        <v>3015197.0</v>
      </c>
      <c r="G101" s="12" t="s">
        <v>55</v>
      </c>
      <c r="H101" s="12">
        <v>2017.0</v>
      </c>
      <c r="J101" s="45"/>
      <c r="M101" s="16"/>
    </row>
    <row r="102" ht="12.75" customHeight="1">
      <c r="A102" s="12">
        <v>101.0</v>
      </c>
      <c r="B102" s="12">
        <v>32.0</v>
      </c>
      <c r="C102" s="12" t="s">
        <v>53</v>
      </c>
      <c r="D102" s="12">
        <v>3.0</v>
      </c>
      <c r="E102" s="12" t="s">
        <v>62</v>
      </c>
      <c r="F102" s="12">
        <v>1.23240562E8</v>
      </c>
      <c r="G102" s="12" t="s">
        <v>55</v>
      </c>
      <c r="H102" s="12">
        <v>2017.0</v>
      </c>
      <c r="J102" s="45"/>
      <c r="M102" s="16"/>
    </row>
    <row r="103" ht="12.75" customHeight="1">
      <c r="A103" s="12">
        <v>102.0</v>
      </c>
      <c r="B103" s="12">
        <v>32.0</v>
      </c>
      <c r="C103" s="12" t="s">
        <v>53</v>
      </c>
      <c r="D103" s="12">
        <v>4.0</v>
      </c>
      <c r="E103" s="12" t="s">
        <v>75</v>
      </c>
      <c r="F103" s="12">
        <v>1.3351994E7</v>
      </c>
      <c r="G103" s="12" t="s">
        <v>55</v>
      </c>
      <c r="H103" s="12">
        <v>2017.0</v>
      </c>
      <c r="J103" s="45"/>
      <c r="M103" s="16"/>
    </row>
    <row r="104" ht="12.75" customHeight="1">
      <c r="A104" s="12">
        <v>103.0</v>
      </c>
      <c r="B104" s="12">
        <v>32.0</v>
      </c>
      <c r="C104" s="12" t="s">
        <v>53</v>
      </c>
      <c r="D104" s="12">
        <v>5.0</v>
      </c>
      <c r="E104" s="12" t="s">
        <v>78</v>
      </c>
      <c r="F104" s="12">
        <v>8751195.0</v>
      </c>
      <c r="G104" s="12" t="s">
        <v>55</v>
      </c>
      <c r="H104" s="12">
        <v>2017.0</v>
      </c>
      <c r="J104" s="45"/>
      <c r="M104" s="16"/>
    </row>
    <row r="105" ht="12.75" customHeight="1">
      <c r="A105" s="12">
        <v>104.0</v>
      </c>
      <c r="B105" s="12">
        <v>32.0</v>
      </c>
      <c r="C105" s="12" t="s">
        <v>53</v>
      </c>
      <c r="D105" s="12">
        <v>6.0</v>
      </c>
      <c r="E105" s="12" t="s">
        <v>81</v>
      </c>
      <c r="F105" s="12">
        <v>7192764.0</v>
      </c>
      <c r="G105" s="12" t="s">
        <v>55</v>
      </c>
      <c r="H105" s="12">
        <v>2017.0</v>
      </c>
      <c r="J105" s="45"/>
      <c r="M105" s="16"/>
    </row>
    <row r="106" ht="12.75" customHeight="1">
      <c r="A106" s="12">
        <v>105.0</v>
      </c>
      <c r="B106" s="12">
        <v>32.0</v>
      </c>
      <c r="C106" s="12" t="s">
        <v>53</v>
      </c>
      <c r="D106" s="12">
        <v>7.0</v>
      </c>
      <c r="E106" s="12" t="s">
        <v>82</v>
      </c>
      <c r="F106" s="12">
        <v>9729045.0</v>
      </c>
      <c r="G106" s="12" t="s">
        <v>55</v>
      </c>
      <c r="H106" s="12">
        <v>2017.0</v>
      </c>
      <c r="J106" s="45"/>
      <c r="M106" s="16"/>
    </row>
    <row r="107" ht="12.75" customHeight="1">
      <c r="A107" s="12">
        <v>106.0</v>
      </c>
      <c r="B107" s="12">
        <v>32.0</v>
      </c>
      <c r="C107" s="12" t="s">
        <v>53</v>
      </c>
      <c r="D107" s="12">
        <v>8.0</v>
      </c>
      <c r="E107" s="12" t="s">
        <v>83</v>
      </c>
      <c r="F107" s="12">
        <v>1.229795E7</v>
      </c>
      <c r="G107" s="12" t="s">
        <v>55</v>
      </c>
      <c r="H107" s="12">
        <v>2017.0</v>
      </c>
      <c r="J107" s="45"/>
      <c r="M107" s="16"/>
    </row>
    <row r="108" ht="12.75" customHeight="1">
      <c r="A108" s="12">
        <v>107.0</v>
      </c>
      <c r="B108" s="12">
        <v>32.0</v>
      </c>
      <c r="C108" s="12" t="s">
        <v>53</v>
      </c>
      <c r="D108" s="12">
        <v>9.0</v>
      </c>
      <c r="E108" s="12" t="s">
        <v>84</v>
      </c>
      <c r="F108" s="12">
        <v>1.06296412E8</v>
      </c>
      <c r="G108" s="12" t="s">
        <v>55</v>
      </c>
      <c r="H108" s="12">
        <v>2017.0</v>
      </c>
      <c r="J108" s="45"/>
      <c r="M108" s="16"/>
    </row>
    <row r="109" ht="12.75" customHeight="1">
      <c r="A109" s="12">
        <v>108.0</v>
      </c>
      <c r="B109" s="12">
        <v>32.0</v>
      </c>
      <c r="C109" s="12" t="s">
        <v>53</v>
      </c>
      <c r="D109" s="12">
        <v>10.0</v>
      </c>
      <c r="E109" s="12" t="s">
        <v>85</v>
      </c>
      <c r="F109" s="12">
        <v>89621.0</v>
      </c>
      <c r="G109" s="12" t="s">
        <v>55</v>
      </c>
      <c r="H109" s="12">
        <v>2017.0</v>
      </c>
      <c r="J109" s="45"/>
      <c r="M109" s="16"/>
    </row>
    <row r="110" ht="12.75" customHeight="1">
      <c r="A110" s="12">
        <v>109.0</v>
      </c>
      <c r="B110" s="12">
        <v>32.0</v>
      </c>
      <c r="C110" s="12" t="s">
        <v>53</v>
      </c>
      <c r="D110" s="12">
        <v>11.0</v>
      </c>
      <c r="E110" s="12" t="s">
        <v>86</v>
      </c>
      <c r="F110" s="12">
        <v>2713655.0</v>
      </c>
      <c r="G110" s="12" t="s">
        <v>55</v>
      </c>
      <c r="H110" s="12">
        <v>2017.0</v>
      </c>
      <c r="J110" s="45"/>
      <c r="M110" s="16"/>
    </row>
    <row r="111" ht="12.75" customHeight="1">
      <c r="A111" s="12">
        <v>110.0</v>
      </c>
      <c r="B111" s="12">
        <v>32.0</v>
      </c>
      <c r="C111" s="12" t="s">
        <v>53</v>
      </c>
      <c r="D111" s="12">
        <v>12.0</v>
      </c>
      <c r="E111" s="12" t="s">
        <v>89</v>
      </c>
      <c r="F111" s="12">
        <v>3380245.0</v>
      </c>
      <c r="G111" s="12" t="s">
        <v>55</v>
      </c>
      <c r="H111" s="12">
        <v>2017.0</v>
      </c>
      <c r="J111" s="45"/>
      <c r="M111" s="16"/>
    </row>
    <row r="112" ht="12.75" customHeight="1">
      <c r="A112" s="12">
        <v>111.0</v>
      </c>
      <c r="B112" s="12">
        <v>32.0</v>
      </c>
      <c r="C112" s="12" t="s">
        <v>53</v>
      </c>
      <c r="D112" s="12">
        <v>13.0</v>
      </c>
      <c r="E112" s="12" t="s">
        <v>91</v>
      </c>
      <c r="F112" s="12">
        <v>9124123.0</v>
      </c>
      <c r="G112" s="12" t="s">
        <v>55</v>
      </c>
      <c r="H112" s="12">
        <v>2017.0</v>
      </c>
      <c r="J112" s="45"/>
      <c r="M112" s="16"/>
    </row>
    <row r="113" ht="12.75" customHeight="1">
      <c r="A113" s="12">
        <v>112.0</v>
      </c>
      <c r="B113" s="12">
        <v>32.0</v>
      </c>
      <c r="C113" s="12" t="s">
        <v>53</v>
      </c>
      <c r="D113" s="12">
        <v>14.0</v>
      </c>
      <c r="E113" s="12" t="s">
        <v>93</v>
      </c>
      <c r="F113" s="12">
        <v>1331383.0</v>
      </c>
      <c r="G113" s="12" t="s">
        <v>55</v>
      </c>
      <c r="H113" s="12">
        <v>2017.0</v>
      </c>
      <c r="J113" s="45"/>
      <c r="M113" s="16"/>
    </row>
    <row r="114" ht="12.75" customHeight="1">
      <c r="A114" s="12">
        <v>113.0</v>
      </c>
      <c r="B114" s="12">
        <v>32.0</v>
      </c>
      <c r="C114" s="12" t="s">
        <v>53</v>
      </c>
      <c r="D114" s="12">
        <v>15.0</v>
      </c>
      <c r="E114" s="12" t="s">
        <v>95</v>
      </c>
      <c r="F114" s="12">
        <v>2.81096212E8</v>
      </c>
      <c r="G114" s="12" t="s">
        <v>55</v>
      </c>
      <c r="H114" s="12">
        <v>2017.0</v>
      </c>
      <c r="J114" s="45"/>
      <c r="M114" s="16"/>
    </row>
    <row r="115" ht="12.75" customHeight="1">
      <c r="A115" s="12">
        <v>114.0</v>
      </c>
      <c r="B115" s="12">
        <v>32.0</v>
      </c>
      <c r="C115" s="12" t="s">
        <v>53</v>
      </c>
      <c r="D115" s="12">
        <v>16.0</v>
      </c>
      <c r="E115" s="12" t="s">
        <v>97</v>
      </c>
      <c r="F115" s="12">
        <v>1.08738069E8</v>
      </c>
      <c r="G115" s="12" t="s">
        <v>55</v>
      </c>
      <c r="H115" s="12">
        <v>2017.0</v>
      </c>
      <c r="J115" s="45"/>
      <c r="M115" s="16"/>
    </row>
    <row r="116" ht="12.75" customHeight="1">
      <c r="A116" s="12">
        <v>115.0</v>
      </c>
      <c r="B116" s="12">
        <v>32.0</v>
      </c>
      <c r="C116" s="12" t="s">
        <v>53</v>
      </c>
      <c r="D116" s="12">
        <v>17.0</v>
      </c>
      <c r="E116" s="12" t="s">
        <v>101</v>
      </c>
      <c r="F116" s="12">
        <v>6.2506548E7</v>
      </c>
      <c r="G116" s="12" t="s">
        <v>55</v>
      </c>
      <c r="H116" s="12">
        <v>2017.0</v>
      </c>
      <c r="J116" s="45"/>
      <c r="M116" s="16"/>
    </row>
    <row r="117" ht="12.75" customHeight="1">
      <c r="A117" s="12">
        <v>116.0</v>
      </c>
      <c r="B117" s="12">
        <v>32.0</v>
      </c>
      <c r="C117" s="12" t="s">
        <v>53</v>
      </c>
      <c r="D117" s="12">
        <v>18.0</v>
      </c>
      <c r="E117" s="12" t="s">
        <v>103</v>
      </c>
      <c r="F117" s="12">
        <v>2.29703215E8</v>
      </c>
      <c r="G117" s="12" t="s">
        <v>55</v>
      </c>
      <c r="H117" s="12">
        <v>2017.0</v>
      </c>
      <c r="J117" s="45"/>
      <c r="M117" s="16"/>
    </row>
    <row r="118" ht="12.75" customHeight="1">
      <c r="A118" s="12">
        <v>117.0</v>
      </c>
      <c r="B118" s="12">
        <v>32.0</v>
      </c>
      <c r="C118" s="12" t="s">
        <v>53</v>
      </c>
      <c r="D118" s="12">
        <v>19.0</v>
      </c>
      <c r="E118" s="12" t="s">
        <v>90</v>
      </c>
      <c r="F118" s="12">
        <v>4.37261226E8</v>
      </c>
      <c r="G118" s="12" t="s">
        <v>55</v>
      </c>
      <c r="H118" s="12">
        <v>2017.0</v>
      </c>
      <c r="J118" s="45"/>
      <c r="M118" s="16"/>
    </row>
    <row r="119" ht="12.75" customHeight="1">
      <c r="A119" s="12">
        <v>118.0</v>
      </c>
      <c r="B119" s="12">
        <v>32.0</v>
      </c>
      <c r="C119" s="12" t="s">
        <v>53</v>
      </c>
      <c r="D119" s="12">
        <v>20.0</v>
      </c>
      <c r="E119" s="12" t="s">
        <v>106</v>
      </c>
      <c r="F119" s="12">
        <v>1.1312955E7</v>
      </c>
      <c r="G119" s="12" t="s">
        <v>55</v>
      </c>
      <c r="H119" s="12">
        <v>2017.0</v>
      </c>
      <c r="J119" s="45"/>
      <c r="M119" s="16"/>
    </row>
    <row r="120" ht="12.75" customHeight="1">
      <c r="A120" s="12">
        <v>119.0</v>
      </c>
      <c r="B120" s="12">
        <v>32.0</v>
      </c>
      <c r="C120" s="12" t="s">
        <v>53</v>
      </c>
      <c r="D120" s="12">
        <v>21.0</v>
      </c>
      <c r="E120" s="12" t="s">
        <v>107</v>
      </c>
      <c r="F120" s="12">
        <v>1.8172371E8</v>
      </c>
      <c r="G120" s="12" t="s">
        <v>55</v>
      </c>
      <c r="H120" s="12">
        <v>2017.0</v>
      </c>
      <c r="J120" s="45"/>
      <c r="M120" s="16"/>
    </row>
    <row r="121" ht="12.75" customHeight="1">
      <c r="A121" s="12">
        <v>120.0</v>
      </c>
      <c r="B121" s="12">
        <v>32.0</v>
      </c>
      <c r="C121" s="12" t="s">
        <v>53</v>
      </c>
      <c r="D121" s="12">
        <v>22.0</v>
      </c>
      <c r="E121" s="12" t="s">
        <v>108</v>
      </c>
      <c r="F121" s="12">
        <v>4.6924678E7</v>
      </c>
      <c r="G121" s="12" t="s">
        <v>55</v>
      </c>
      <c r="H121" s="12">
        <v>2017.0</v>
      </c>
      <c r="J121" s="45"/>
      <c r="M121" s="16"/>
    </row>
    <row r="122" ht="12.75" customHeight="1">
      <c r="A122" s="12">
        <v>121.0</v>
      </c>
      <c r="B122" s="12">
        <v>32.0</v>
      </c>
      <c r="C122" s="12" t="s">
        <v>53</v>
      </c>
      <c r="D122" s="12">
        <v>23.0</v>
      </c>
      <c r="E122" s="12" t="s">
        <v>110</v>
      </c>
      <c r="F122" s="12">
        <v>8046962.0</v>
      </c>
      <c r="G122" s="12" t="s">
        <v>55</v>
      </c>
      <c r="H122" s="12">
        <v>2017.0</v>
      </c>
      <c r="J122" s="45"/>
      <c r="M122" s="16"/>
    </row>
    <row r="123" ht="12.75" customHeight="1">
      <c r="A123" s="12">
        <v>122.0</v>
      </c>
      <c r="B123" s="12">
        <v>32.0</v>
      </c>
      <c r="C123" s="12" t="s">
        <v>53</v>
      </c>
      <c r="D123" s="12">
        <v>24.0</v>
      </c>
      <c r="E123" s="12" t="s">
        <v>112</v>
      </c>
      <c r="F123" s="12">
        <v>1.21441026E8</v>
      </c>
      <c r="G123" s="12" t="s">
        <v>55</v>
      </c>
      <c r="H123" s="12">
        <v>2017.0</v>
      </c>
      <c r="J123" s="45"/>
      <c r="M123" s="16"/>
    </row>
    <row r="124" ht="12.75" customHeight="1">
      <c r="A124" s="12">
        <v>123.0</v>
      </c>
      <c r="B124" s="12">
        <v>32.0</v>
      </c>
      <c r="C124" s="12" t="s">
        <v>53</v>
      </c>
      <c r="D124" s="12">
        <v>25.0</v>
      </c>
      <c r="E124" s="12" t="s">
        <v>114</v>
      </c>
      <c r="F124" s="12">
        <v>1.3071356E7</v>
      </c>
      <c r="G124" s="12" t="s">
        <v>55</v>
      </c>
      <c r="H124" s="12">
        <v>2017.0</v>
      </c>
      <c r="J124" s="45"/>
      <c r="M124" s="16"/>
    </row>
    <row r="125" ht="12.75" customHeight="1">
      <c r="A125" s="12">
        <v>124.0</v>
      </c>
      <c r="B125" s="12">
        <v>32.0</v>
      </c>
      <c r="C125" s="12" t="s">
        <v>53</v>
      </c>
      <c r="D125" s="12">
        <v>26.0</v>
      </c>
      <c r="E125" s="12" t="s">
        <v>116</v>
      </c>
      <c r="F125" s="12">
        <v>1985481.0</v>
      </c>
      <c r="G125" s="12" t="s">
        <v>55</v>
      </c>
      <c r="H125" s="12">
        <v>2017.0</v>
      </c>
      <c r="J125" s="45"/>
      <c r="M125" s="16"/>
    </row>
    <row r="126" ht="12.75" customHeight="1">
      <c r="A126" s="12">
        <v>125.0</v>
      </c>
      <c r="B126" s="12">
        <v>32.0</v>
      </c>
      <c r="C126" s="12" t="s">
        <v>53</v>
      </c>
      <c r="D126" s="12">
        <v>27.0</v>
      </c>
      <c r="E126" s="12" t="s">
        <v>115</v>
      </c>
      <c r="F126" s="12">
        <v>2.36042775E8</v>
      </c>
      <c r="G126" s="12" t="s">
        <v>55</v>
      </c>
      <c r="H126" s="12">
        <v>2017.0</v>
      </c>
      <c r="J126" s="45"/>
      <c r="M126" s="16"/>
    </row>
    <row r="127" ht="12.75" customHeight="1">
      <c r="A127" s="12">
        <v>126.0</v>
      </c>
      <c r="B127" s="12">
        <v>32.0</v>
      </c>
      <c r="C127" s="12" t="s">
        <v>53</v>
      </c>
      <c r="D127" s="12">
        <v>28.0</v>
      </c>
      <c r="E127" s="12" t="s">
        <v>119</v>
      </c>
      <c r="F127" s="12">
        <v>3.9662128E7</v>
      </c>
      <c r="G127" s="12" t="s">
        <v>55</v>
      </c>
      <c r="H127" s="12">
        <v>2017.0</v>
      </c>
      <c r="J127" s="45"/>
      <c r="M127" s="16"/>
    </row>
    <row r="128" ht="12.75" customHeight="1">
      <c r="A128" s="12">
        <v>127.0</v>
      </c>
      <c r="B128" s="12">
        <v>32.0</v>
      </c>
      <c r="C128" s="12" t="s">
        <v>53</v>
      </c>
      <c r="D128" s="12">
        <v>29.0</v>
      </c>
      <c r="E128" s="12" t="s">
        <v>121</v>
      </c>
      <c r="F128" s="12">
        <v>8.7454498E7</v>
      </c>
      <c r="G128" s="12" t="s">
        <v>55</v>
      </c>
      <c r="H128" s="12">
        <v>2017.0</v>
      </c>
      <c r="J128" s="45"/>
      <c r="M128" s="16"/>
    </row>
    <row r="129" ht="12.75" customHeight="1">
      <c r="A129" s="12">
        <v>128.0</v>
      </c>
      <c r="B129" s="12">
        <v>32.0</v>
      </c>
      <c r="C129" s="12" t="s">
        <v>53</v>
      </c>
      <c r="D129" s="12">
        <v>30.0</v>
      </c>
      <c r="E129" s="12" t="s">
        <v>120</v>
      </c>
      <c r="F129" s="12">
        <v>1.95909175E8</v>
      </c>
      <c r="G129" s="12" t="s">
        <v>55</v>
      </c>
      <c r="H129" s="12">
        <v>2017.0</v>
      </c>
      <c r="J129" s="45"/>
      <c r="M129" s="16"/>
    </row>
    <row r="130" ht="12.75" customHeight="1">
      <c r="A130" s="12">
        <v>129.0</v>
      </c>
      <c r="B130" s="12">
        <v>32.0</v>
      </c>
      <c r="C130" s="12" t="s">
        <v>53</v>
      </c>
      <c r="D130" s="12">
        <v>31.0</v>
      </c>
      <c r="E130" s="12" t="s">
        <v>123</v>
      </c>
      <c r="F130" s="12">
        <v>8921387.0</v>
      </c>
      <c r="G130" s="12" t="s">
        <v>55</v>
      </c>
      <c r="H130" s="12">
        <v>2017.0</v>
      </c>
      <c r="J130" s="45"/>
      <c r="M130" s="16"/>
    </row>
    <row r="131" ht="12.75" customHeight="1">
      <c r="A131" s="12">
        <v>130.0</v>
      </c>
      <c r="B131" s="12">
        <v>32.0</v>
      </c>
      <c r="C131" s="12" t="s">
        <v>53</v>
      </c>
      <c r="D131" s="12">
        <v>32.0</v>
      </c>
      <c r="E131" s="12" t="s">
        <v>125</v>
      </c>
      <c r="F131" s="12">
        <v>7.341818E7</v>
      </c>
      <c r="G131" s="12" t="s">
        <v>55</v>
      </c>
      <c r="H131" s="12">
        <v>2017.0</v>
      </c>
      <c r="J131" s="45"/>
      <c r="M131" s="16"/>
    </row>
    <row r="132" ht="12.75" customHeight="1">
      <c r="A132" s="12">
        <v>131.0</v>
      </c>
      <c r="B132" s="12">
        <v>32.0</v>
      </c>
      <c r="C132" s="12" t="s">
        <v>53</v>
      </c>
      <c r="D132" s="12">
        <v>33.0</v>
      </c>
      <c r="E132" s="12" t="s">
        <v>94</v>
      </c>
      <c r="F132" s="12">
        <v>3.28247776E8</v>
      </c>
      <c r="G132" s="12" t="s">
        <v>55</v>
      </c>
      <c r="H132" s="12">
        <v>2017.0</v>
      </c>
      <c r="J132" s="45"/>
      <c r="M132" s="16"/>
    </row>
    <row r="133" ht="12.75" customHeight="1">
      <c r="A133" s="12">
        <v>132.0</v>
      </c>
      <c r="B133" s="12">
        <v>32.0</v>
      </c>
      <c r="C133" s="12" t="s">
        <v>53</v>
      </c>
      <c r="D133" s="12">
        <v>34.0</v>
      </c>
      <c r="E133" s="12" t="s">
        <v>122</v>
      </c>
      <c r="F133" s="12">
        <v>1.8016262E8</v>
      </c>
      <c r="G133" s="12" t="s">
        <v>55</v>
      </c>
      <c r="H133" s="12">
        <v>2017.0</v>
      </c>
      <c r="J133" s="45"/>
      <c r="M133" s="16"/>
    </row>
    <row r="134" ht="12.75" customHeight="1">
      <c r="A134" s="12">
        <v>133.0</v>
      </c>
      <c r="B134" s="12">
        <v>32.0</v>
      </c>
      <c r="C134" s="12" t="s">
        <v>53</v>
      </c>
      <c r="D134" s="12">
        <v>35.0</v>
      </c>
      <c r="E134" s="12" t="s">
        <v>128</v>
      </c>
      <c r="F134" s="12">
        <v>1.0522827E7</v>
      </c>
      <c r="G134" s="12" t="s">
        <v>55</v>
      </c>
      <c r="H134" s="12">
        <v>2017.0</v>
      </c>
      <c r="J134" s="45"/>
      <c r="M134" s="16"/>
    </row>
    <row r="135" ht="12.75" customHeight="1">
      <c r="A135" s="12">
        <v>134.0</v>
      </c>
      <c r="B135" s="12">
        <v>32.0</v>
      </c>
      <c r="C135" s="12" t="s">
        <v>53</v>
      </c>
      <c r="D135" s="12">
        <v>36.0</v>
      </c>
      <c r="E135" s="12" t="s">
        <v>130</v>
      </c>
      <c r="F135" s="12">
        <v>12197.0</v>
      </c>
      <c r="G135" s="12" t="s">
        <v>55</v>
      </c>
      <c r="H135" s="12">
        <v>2017.0</v>
      </c>
      <c r="J135" s="45"/>
      <c r="M135" s="16"/>
    </row>
    <row r="136" ht="12.75" customHeight="1">
      <c r="A136" s="12">
        <v>135.0</v>
      </c>
      <c r="B136" s="12">
        <v>32.0</v>
      </c>
      <c r="C136" s="12" t="s">
        <v>53</v>
      </c>
      <c r="D136" s="12">
        <v>37.0</v>
      </c>
      <c r="E136" s="12" t="s">
        <v>131</v>
      </c>
      <c r="F136" s="12">
        <v>110230.0</v>
      </c>
      <c r="G136" s="12" t="s">
        <v>55</v>
      </c>
      <c r="H136" s="12">
        <v>2017.0</v>
      </c>
      <c r="J136" s="45"/>
      <c r="M136" s="16"/>
    </row>
    <row r="137" ht="12.75" customHeight="1">
      <c r="A137" s="12">
        <v>136.0</v>
      </c>
      <c r="B137" s="12">
        <v>32.0</v>
      </c>
      <c r="C137" s="12" t="s">
        <v>53</v>
      </c>
      <c r="D137" s="12">
        <v>38.0</v>
      </c>
      <c r="E137" s="12" t="s">
        <v>102</v>
      </c>
      <c r="F137" s="12">
        <v>2.10663796E8</v>
      </c>
      <c r="G137" s="12" t="s">
        <v>55</v>
      </c>
      <c r="H137" s="12">
        <v>2017.0</v>
      </c>
      <c r="J137" s="45"/>
      <c r="M137" s="16"/>
    </row>
    <row r="138" ht="12.75" customHeight="1">
      <c r="A138" s="12">
        <v>137.0</v>
      </c>
      <c r="B138" s="12">
        <v>32.0</v>
      </c>
      <c r="C138" s="12" t="s">
        <v>53</v>
      </c>
      <c r="D138" s="12">
        <v>39.0</v>
      </c>
      <c r="E138" s="12" t="s">
        <v>57</v>
      </c>
      <c r="F138" s="12">
        <v>8.26934021E8</v>
      </c>
      <c r="G138" s="12" t="s">
        <v>55</v>
      </c>
      <c r="H138" s="12">
        <v>2017.0</v>
      </c>
      <c r="J138" s="45"/>
      <c r="M138" s="16"/>
    </row>
    <row r="139" ht="12.75" customHeight="1">
      <c r="A139" s="12">
        <v>138.0</v>
      </c>
      <c r="B139" s="12">
        <v>32.0</v>
      </c>
      <c r="C139" s="12" t="s">
        <v>53</v>
      </c>
      <c r="D139" s="12">
        <v>40.0</v>
      </c>
      <c r="E139" s="12" t="s">
        <v>77</v>
      </c>
      <c r="F139" s="12">
        <v>1.34349245E9</v>
      </c>
      <c r="G139" s="12" t="s">
        <v>55</v>
      </c>
      <c r="H139" s="12">
        <v>2017.0</v>
      </c>
      <c r="J139" s="45"/>
      <c r="M139" s="16"/>
    </row>
    <row r="140" ht="12.75" customHeight="1">
      <c r="A140" s="12">
        <v>139.0</v>
      </c>
      <c r="B140" s="12">
        <v>32.0</v>
      </c>
      <c r="C140" s="12" t="s">
        <v>53</v>
      </c>
      <c r="D140" s="12">
        <v>41.0</v>
      </c>
      <c r="E140" s="12" t="s">
        <v>134</v>
      </c>
      <c r="F140" s="12">
        <v>4.7133029E7</v>
      </c>
      <c r="G140" s="12" t="s">
        <v>55</v>
      </c>
      <c r="H140" s="12">
        <v>2017.0</v>
      </c>
      <c r="J140" s="45"/>
      <c r="M140" s="16"/>
    </row>
    <row r="141" ht="12.75" customHeight="1">
      <c r="A141" s="12">
        <v>140.0</v>
      </c>
      <c r="B141" s="12">
        <v>32.0</v>
      </c>
      <c r="C141" s="12" t="s">
        <v>53</v>
      </c>
      <c r="D141" s="12">
        <v>42.0</v>
      </c>
      <c r="E141" s="12" t="s">
        <v>113</v>
      </c>
      <c r="F141" s="12">
        <v>2.30717319E8</v>
      </c>
      <c r="G141" s="12" t="s">
        <v>55</v>
      </c>
      <c r="H141" s="12">
        <v>2017.0</v>
      </c>
      <c r="J141" s="45"/>
      <c r="M141" s="16"/>
    </row>
    <row r="142" ht="12.75" customHeight="1">
      <c r="A142" s="12">
        <v>141.0</v>
      </c>
      <c r="B142" s="12">
        <v>32.0</v>
      </c>
      <c r="C142" s="12" t="s">
        <v>53</v>
      </c>
      <c r="D142" s="12">
        <v>43.0</v>
      </c>
      <c r="E142" s="12" t="s">
        <v>136</v>
      </c>
      <c r="F142" s="12">
        <v>781188.0</v>
      </c>
      <c r="G142" s="12" t="s">
        <v>55</v>
      </c>
      <c r="H142" s="12">
        <v>2017.0</v>
      </c>
      <c r="J142" s="45"/>
      <c r="M142" s="16"/>
    </row>
    <row r="143" ht="12.75" customHeight="1">
      <c r="A143" s="12">
        <v>142.0</v>
      </c>
      <c r="B143" s="12">
        <v>32.0</v>
      </c>
      <c r="C143" s="12" t="s">
        <v>53</v>
      </c>
      <c r="D143" s="12">
        <v>44.0</v>
      </c>
      <c r="E143" s="12" t="s">
        <v>117</v>
      </c>
      <c r="F143" s="12">
        <v>2.2440988E8</v>
      </c>
      <c r="G143" s="12" t="s">
        <v>55</v>
      </c>
      <c r="H143" s="12">
        <v>2017.0</v>
      </c>
      <c r="J143" s="45"/>
      <c r="M143" s="16"/>
    </row>
    <row r="144" ht="12.75" customHeight="1">
      <c r="A144" s="12">
        <v>143.0</v>
      </c>
      <c r="B144" s="12">
        <v>32.0</v>
      </c>
      <c r="C144" s="12" t="s">
        <v>53</v>
      </c>
      <c r="D144" s="12">
        <v>45.0</v>
      </c>
      <c r="E144" s="12" t="s">
        <v>137</v>
      </c>
      <c r="F144" s="12">
        <v>273.0</v>
      </c>
      <c r="G144" s="12" t="s">
        <v>55</v>
      </c>
      <c r="H144" s="12">
        <v>2017.0</v>
      </c>
      <c r="J144" s="45"/>
      <c r="M144" s="16"/>
    </row>
    <row r="145" ht="12.75" customHeight="1">
      <c r="A145" s="12">
        <v>144.0</v>
      </c>
      <c r="B145" s="12">
        <v>32.0</v>
      </c>
      <c r="C145" s="12" t="s">
        <v>53</v>
      </c>
      <c r="D145" s="12">
        <v>46.0</v>
      </c>
      <c r="E145" s="12" t="s">
        <v>139</v>
      </c>
      <c r="F145" s="12">
        <v>3.2251273E7</v>
      </c>
      <c r="G145" s="12" t="s">
        <v>55</v>
      </c>
      <c r="H145" s="12">
        <v>2017.0</v>
      </c>
      <c r="J145" s="45"/>
      <c r="M145" s="16"/>
    </row>
    <row r="146" ht="12.75" customHeight="1">
      <c r="A146" s="12">
        <v>145.0</v>
      </c>
      <c r="B146" s="12">
        <v>32.0</v>
      </c>
      <c r="C146" s="12" t="s">
        <v>53</v>
      </c>
      <c r="D146" s="12">
        <v>47.0</v>
      </c>
      <c r="E146" s="12" t="s">
        <v>141</v>
      </c>
      <c r="F146" s="12">
        <v>5115843.0</v>
      </c>
      <c r="G146" s="12" t="s">
        <v>55</v>
      </c>
      <c r="H146" s="12">
        <v>2017.0</v>
      </c>
      <c r="J146" s="45"/>
      <c r="M146" s="16"/>
    </row>
    <row r="147" ht="12.75" customHeight="1">
      <c r="A147" s="12">
        <v>146.0</v>
      </c>
      <c r="B147" s="12">
        <v>32.0</v>
      </c>
      <c r="C147" s="12" t="s">
        <v>53</v>
      </c>
      <c r="D147" s="12">
        <v>48.0</v>
      </c>
      <c r="E147" s="12" t="s">
        <v>60</v>
      </c>
      <c r="F147" s="12">
        <v>9.59489502E8</v>
      </c>
      <c r="G147" s="12" t="s">
        <v>55</v>
      </c>
      <c r="H147" s="12">
        <v>2017.0</v>
      </c>
      <c r="J147" s="45"/>
      <c r="M147" s="16"/>
    </row>
    <row r="148" ht="12.75" customHeight="1">
      <c r="A148" s="12">
        <v>147.0</v>
      </c>
      <c r="B148" s="12">
        <v>32.0</v>
      </c>
      <c r="C148" s="12" t="s">
        <v>53</v>
      </c>
      <c r="D148" s="12">
        <v>49.0</v>
      </c>
      <c r="E148" s="12" t="s">
        <v>144</v>
      </c>
      <c r="F148" s="12">
        <v>8769417.0</v>
      </c>
      <c r="G148" s="12" t="s">
        <v>55</v>
      </c>
      <c r="H148" s="12">
        <v>2017.0</v>
      </c>
      <c r="J148" s="45"/>
      <c r="M148" s="16"/>
    </row>
    <row r="149" ht="12.75" customHeight="1">
      <c r="A149" s="12">
        <v>148.0</v>
      </c>
      <c r="B149" s="12">
        <v>32.0</v>
      </c>
      <c r="C149" s="12" t="s">
        <v>53</v>
      </c>
      <c r="D149" s="12">
        <v>50.0</v>
      </c>
      <c r="E149" s="12" t="s">
        <v>146</v>
      </c>
      <c r="F149" s="12">
        <v>63888.0</v>
      </c>
      <c r="G149" s="12" t="s">
        <v>55</v>
      </c>
      <c r="H149" s="12">
        <v>2017.0</v>
      </c>
      <c r="J149" s="45"/>
      <c r="M149" s="16"/>
    </row>
    <row r="150" ht="12.75" customHeight="1">
      <c r="A150" s="12">
        <v>149.0</v>
      </c>
      <c r="B150" s="12">
        <v>32.0</v>
      </c>
      <c r="C150" s="12" t="s">
        <v>53</v>
      </c>
      <c r="D150" s="12">
        <v>51.0</v>
      </c>
      <c r="E150" s="12" t="s">
        <v>148</v>
      </c>
      <c r="F150" s="12">
        <v>1006877.0</v>
      </c>
      <c r="G150" s="12" t="s">
        <v>55</v>
      </c>
      <c r="H150" s="12">
        <v>2017.0</v>
      </c>
      <c r="J150" s="45"/>
      <c r="M150" s="16"/>
    </row>
    <row r="151" ht="12.75" customHeight="1">
      <c r="A151" s="12">
        <v>150.0</v>
      </c>
      <c r="B151" s="12">
        <v>32.0</v>
      </c>
      <c r="C151" s="12" t="s">
        <v>53</v>
      </c>
      <c r="D151" s="12">
        <v>52.0</v>
      </c>
      <c r="E151" s="12" t="s">
        <v>96</v>
      </c>
      <c r="F151" s="12">
        <v>3.4929579E8</v>
      </c>
      <c r="G151" s="12" t="s">
        <v>55</v>
      </c>
      <c r="H151" s="12">
        <v>2017.0</v>
      </c>
      <c r="J151" s="45"/>
      <c r="M151" s="16"/>
    </row>
    <row r="152" ht="12.75" customHeight="1">
      <c r="A152" s="12">
        <v>151.0</v>
      </c>
      <c r="B152" s="12">
        <v>32.0</v>
      </c>
      <c r="C152" s="12" t="s">
        <v>53</v>
      </c>
      <c r="D152" s="12">
        <v>53.0</v>
      </c>
      <c r="E152" s="12" t="s">
        <v>149</v>
      </c>
      <c r="F152" s="12">
        <v>543844.0</v>
      </c>
      <c r="G152" s="12" t="s">
        <v>55</v>
      </c>
      <c r="H152" s="12">
        <v>2017.0</v>
      </c>
      <c r="J152" s="45"/>
      <c r="M152" s="16"/>
    </row>
    <row r="153" ht="12.75" customHeight="1">
      <c r="A153" s="12">
        <v>152.0</v>
      </c>
      <c r="B153" s="12">
        <v>32.0</v>
      </c>
      <c r="C153" s="12" t="s">
        <v>53</v>
      </c>
      <c r="D153" s="12">
        <v>54.0</v>
      </c>
      <c r="E153" s="12" t="s">
        <v>87</v>
      </c>
      <c r="F153" s="12">
        <v>7.16484735E8</v>
      </c>
      <c r="G153" s="12" t="s">
        <v>55</v>
      </c>
      <c r="H153" s="12">
        <v>2017.0</v>
      </c>
      <c r="J153" s="45"/>
      <c r="M153" s="16"/>
    </row>
    <row r="154" ht="12.75" customHeight="1">
      <c r="A154" s="12">
        <v>153.0</v>
      </c>
      <c r="B154" s="12">
        <v>32.0</v>
      </c>
      <c r="C154" s="12" t="s">
        <v>53</v>
      </c>
      <c r="D154" s="12">
        <v>55.0</v>
      </c>
      <c r="E154" s="12" t="s">
        <v>64</v>
      </c>
      <c r="F154" s="12">
        <v>1.141534885E9</v>
      </c>
      <c r="G154" s="12" t="s">
        <v>55</v>
      </c>
      <c r="H154" s="12">
        <v>2017.0</v>
      </c>
      <c r="J154" s="45"/>
      <c r="M154" s="16"/>
    </row>
    <row r="155" ht="12.75" customHeight="1">
      <c r="A155" s="12">
        <v>154.0</v>
      </c>
      <c r="B155" s="12">
        <v>32.0</v>
      </c>
      <c r="C155" s="12" t="s">
        <v>53</v>
      </c>
      <c r="D155" s="12">
        <v>56.0</v>
      </c>
      <c r="E155" s="12" t="s">
        <v>151</v>
      </c>
      <c r="F155" s="12">
        <v>4.1659814E7</v>
      </c>
      <c r="G155" s="12" t="s">
        <v>55</v>
      </c>
      <c r="H155" s="12">
        <v>2017.0</v>
      </c>
      <c r="J155" s="45"/>
      <c r="M155" s="16"/>
    </row>
    <row r="156" ht="12.75" customHeight="1">
      <c r="A156" s="12">
        <v>155.0</v>
      </c>
      <c r="B156" s="12">
        <v>32.0</v>
      </c>
      <c r="C156" s="12" t="s">
        <v>53</v>
      </c>
      <c r="D156" s="12">
        <v>57.0</v>
      </c>
      <c r="E156" s="12" t="s">
        <v>152</v>
      </c>
      <c r="F156" s="12">
        <v>4.8826564E7</v>
      </c>
      <c r="G156" s="12" t="s">
        <v>55</v>
      </c>
      <c r="H156" s="12">
        <v>2017.0</v>
      </c>
      <c r="J156" s="45"/>
      <c r="M156" s="16"/>
    </row>
    <row r="157" ht="12.75" customHeight="1">
      <c r="A157" s="12">
        <v>156.0</v>
      </c>
      <c r="B157" s="12">
        <v>32.0</v>
      </c>
      <c r="C157" s="12" t="s">
        <v>53</v>
      </c>
      <c r="D157" s="12">
        <v>58.0</v>
      </c>
      <c r="E157" s="12" t="s">
        <v>153</v>
      </c>
      <c r="F157" s="12">
        <v>2.9823544E7</v>
      </c>
      <c r="G157" s="12" t="s">
        <v>55</v>
      </c>
      <c r="H157" s="12">
        <v>2017.0</v>
      </c>
      <c r="J157" s="45"/>
      <c r="M157" s="16"/>
    </row>
    <row r="158" ht="12.75" customHeight="1">
      <c r="A158" s="12">
        <v>157.0</v>
      </c>
      <c r="B158" s="12">
        <v>32.0</v>
      </c>
      <c r="C158" s="12" t="s">
        <v>53</v>
      </c>
      <c r="D158" s="12">
        <v>59.0</v>
      </c>
      <c r="E158" s="12" t="s">
        <v>132</v>
      </c>
      <c r="F158" s="12">
        <v>1.12215017E8</v>
      </c>
      <c r="G158" s="12" t="s">
        <v>55</v>
      </c>
      <c r="H158" s="12">
        <v>2017.0</v>
      </c>
      <c r="J158" s="45"/>
      <c r="M158" s="16"/>
    </row>
    <row r="159" ht="12.75" customHeight="1">
      <c r="A159" s="12">
        <v>158.0</v>
      </c>
      <c r="B159" s="12">
        <v>32.0</v>
      </c>
      <c r="C159" s="12" t="s">
        <v>53</v>
      </c>
      <c r="D159" s="12">
        <v>60.0</v>
      </c>
      <c r="E159" s="12" t="s">
        <v>138</v>
      </c>
      <c r="F159" s="12">
        <v>7.104168E7</v>
      </c>
      <c r="G159" s="12" t="s">
        <v>55</v>
      </c>
      <c r="H159" s="12">
        <v>2017.0</v>
      </c>
      <c r="J159" s="45"/>
      <c r="M159" s="16"/>
    </row>
    <row r="160" ht="12.75" customHeight="1">
      <c r="A160" s="12">
        <v>159.0</v>
      </c>
      <c r="B160" s="12">
        <v>32.0</v>
      </c>
      <c r="C160" s="12" t="s">
        <v>53</v>
      </c>
      <c r="D160" s="12">
        <v>61.0</v>
      </c>
      <c r="E160" s="12" t="s">
        <v>76</v>
      </c>
      <c r="F160" s="12">
        <v>2.182021949E9</v>
      </c>
      <c r="G160" s="12" t="s">
        <v>55</v>
      </c>
      <c r="H160" s="12">
        <v>2017.0</v>
      </c>
      <c r="J160" s="45"/>
      <c r="M160" s="16"/>
    </row>
    <row r="161" ht="12.75" customHeight="1">
      <c r="A161" s="12">
        <v>160.0</v>
      </c>
      <c r="B161" s="12">
        <v>32.0</v>
      </c>
      <c r="C161" s="12" t="s">
        <v>53</v>
      </c>
      <c r="D161" s="12">
        <v>62.0</v>
      </c>
      <c r="E161" s="12" t="s">
        <v>80</v>
      </c>
      <c r="F161" s="12">
        <v>1.529892568E9</v>
      </c>
      <c r="G161" s="12" t="s">
        <v>55</v>
      </c>
      <c r="H161" s="12">
        <v>2017.0</v>
      </c>
      <c r="J161" s="45"/>
      <c r="M161" s="16"/>
    </row>
    <row r="162" ht="12.75" customHeight="1">
      <c r="A162" s="12">
        <v>161.0</v>
      </c>
      <c r="B162" s="12">
        <v>32.0</v>
      </c>
      <c r="C162" s="12" t="s">
        <v>53</v>
      </c>
      <c r="D162" s="12">
        <v>63.0</v>
      </c>
      <c r="E162" s="12" t="s">
        <v>133</v>
      </c>
      <c r="F162" s="12">
        <v>7.1790325E7</v>
      </c>
      <c r="G162" s="12" t="s">
        <v>55</v>
      </c>
      <c r="H162" s="12">
        <v>2017.0</v>
      </c>
      <c r="J162" s="45"/>
      <c r="M162" s="16"/>
    </row>
    <row r="163" ht="12.75" customHeight="1">
      <c r="A163" s="12">
        <v>162.0</v>
      </c>
      <c r="B163" s="12">
        <v>32.0</v>
      </c>
      <c r="C163" s="12" t="s">
        <v>53</v>
      </c>
      <c r="D163" s="12">
        <v>64.0</v>
      </c>
      <c r="E163" s="12" t="s">
        <v>79</v>
      </c>
      <c r="F163" s="12">
        <v>1.453771434E9</v>
      </c>
      <c r="G163" s="12" t="s">
        <v>55</v>
      </c>
      <c r="H163" s="12">
        <v>2017.0</v>
      </c>
      <c r="J163" s="45"/>
      <c r="M163" s="16"/>
    </row>
    <row r="164" ht="12.75" customHeight="1">
      <c r="A164" s="12">
        <v>163.0</v>
      </c>
      <c r="B164" s="12">
        <v>32.0</v>
      </c>
      <c r="C164" s="12" t="s">
        <v>53</v>
      </c>
      <c r="D164" s="12">
        <v>65.0</v>
      </c>
      <c r="E164" s="12" t="s">
        <v>150</v>
      </c>
      <c r="F164" s="12">
        <v>2.5542131E7</v>
      </c>
      <c r="G164" s="12" t="s">
        <v>55</v>
      </c>
      <c r="H164" s="12">
        <v>2017.0</v>
      </c>
      <c r="J164" s="45"/>
      <c r="M164" s="16"/>
    </row>
    <row r="165" ht="12.75" customHeight="1">
      <c r="A165" s="12">
        <v>164.0</v>
      </c>
      <c r="B165" s="12">
        <v>32.0</v>
      </c>
      <c r="C165" s="12" t="s">
        <v>53</v>
      </c>
      <c r="D165" s="12">
        <v>66.0</v>
      </c>
      <c r="E165" s="12" t="s">
        <v>156</v>
      </c>
      <c r="F165" s="12">
        <v>250463.0</v>
      </c>
      <c r="G165" s="12" t="s">
        <v>55</v>
      </c>
      <c r="H165" s="12">
        <v>2017.0</v>
      </c>
      <c r="J165" s="45"/>
      <c r="M165" s="16"/>
    </row>
    <row r="166" ht="12.75" customHeight="1">
      <c r="A166" s="12">
        <v>165.0</v>
      </c>
      <c r="B166" s="12">
        <v>32.0</v>
      </c>
      <c r="C166" s="12" t="s">
        <v>53</v>
      </c>
      <c r="D166" s="12">
        <v>67.0</v>
      </c>
      <c r="E166" s="12" t="s">
        <v>143</v>
      </c>
      <c r="F166" s="12">
        <v>5.625659E7</v>
      </c>
      <c r="G166" s="12" t="s">
        <v>55</v>
      </c>
      <c r="H166" s="12">
        <v>2017.0</v>
      </c>
      <c r="J166" s="45"/>
      <c r="M166" s="16"/>
    </row>
    <row r="167" ht="12.75" customHeight="1">
      <c r="A167" s="12">
        <v>166.0</v>
      </c>
      <c r="B167" s="12">
        <v>32.0</v>
      </c>
      <c r="C167" s="12" t="s">
        <v>53</v>
      </c>
      <c r="D167" s="12">
        <v>68.0</v>
      </c>
      <c r="E167" s="12" t="s">
        <v>147</v>
      </c>
      <c r="F167" s="12">
        <v>5.0370778E7</v>
      </c>
      <c r="G167" s="12" t="s">
        <v>55</v>
      </c>
      <c r="H167" s="12">
        <v>2017.0</v>
      </c>
      <c r="J167" s="45"/>
      <c r="M167" s="16"/>
    </row>
    <row r="168" ht="12.75" customHeight="1">
      <c r="A168" s="12">
        <v>167.0</v>
      </c>
      <c r="B168" s="12">
        <v>32.0</v>
      </c>
      <c r="C168" s="12" t="s">
        <v>53</v>
      </c>
      <c r="D168" s="12">
        <v>69.0</v>
      </c>
      <c r="E168" s="12" t="s">
        <v>127</v>
      </c>
      <c r="F168" s="12">
        <v>1.6343432E8</v>
      </c>
      <c r="G168" s="12" t="s">
        <v>55</v>
      </c>
      <c r="H168" s="12">
        <v>2017.0</v>
      </c>
      <c r="J168" s="45"/>
      <c r="M168" s="16"/>
    </row>
    <row r="169" ht="12.75" customHeight="1">
      <c r="A169" s="12">
        <v>168.0</v>
      </c>
      <c r="B169" s="12">
        <v>32.0</v>
      </c>
      <c r="C169" s="12" t="s">
        <v>53</v>
      </c>
      <c r="D169" s="12">
        <v>70.0</v>
      </c>
      <c r="E169" s="12" t="s">
        <v>124</v>
      </c>
      <c r="F169" s="12">
        <v>1.41199155E8</v>
      </c>
      <c r="G169" s="12" t="s">
        <v>55</v>
      </c>
      <c r="H169" s="12">
        <v>2017.0</v>
      </c>
      <c r="J169" s="45"/>
      <c r="M169" s="16"/>
    </row>
    <row r="170" ht="12.75" customHeight="1">
      <c r="A170" s="12">
        <v>169.0</v>
      </c>
      <c r="B170" s="12">
        <v>32.0</v>
      </c>
      <c r="C170" s="12" t="s">
        <v>53</v>
      </c>
      <c r="D170" s="12">
        <v>71.0</v>
      </c>
      <c r="E170" s="12" t="s">
        <v>111</v>
      </c>
      <c r="F170" s="12">
        <v>2.8449862E8</v>
      </c>
      <c r="G170" s="12" t="s">
        <v>55</v>
      </c>
      <c r="H170" s="12">
        <v>2017.0</v>
      </c>
      <c r="J170" s="45"/>
      <c r="M170" s="16"/>
    </row>
    <row r="171" ht="12.75" customHeight="1">
      <c r="A171" s="12">
        <v>170.0</v>
      </c>
      <c r="B171" s="12">
        <v>32.0</v>
      </c>
      <c r="C171" s="12" t="s">
        <v>53</v>
      </c>
      <c r="D171" s="12">
        <v>72.0</v>
      </c>
      <c r="E171" s="12" t="s">
        <v>129</v>
      </c>
      <c r="F171" s="12">
        <v>9.1808712E7</v>
      </c>
      <c r="G171" s="12" t="s">
        <v>55</v>
      </c>
      <c r="H171" s="12">
        <v>2017.0</v>
      </c>
      <c r="J171" s="45"/>
      <c r="M171" s="16"/>
    </row>
    <row r="172" ht="12.75" customHeight="1">
      <c r="A172" s="12">
        <v>171.0</v>
      </c>
      <c r="B172" s="12">
        <v>32.0</v>
      </c>
      <c r="C172" s="12" t="s">
        <v>53</v>
      </c>
      <c r="D172" s="12">
        <v>73.0</v>
      </c>
      <c r="E172" s="12" t="s">
        <v>109</v>
      </c>
      <c r="F172" s="12">
        <v>2.70409788E8</v>
      </c>
      <c r="G172" s="12" t="s">
        <v>55</v>
      </c>
      <c r="H172" s="12">
        <v>2017.0</v>
      </c>
      <c r="J172" s="45"/>
      <c r="M172" s="16"/>
    </row>
    <row r="173" ht="12.75" customHeight="1">
      <c r="A173" s="12">
        <v>172.0</v>
      </c>
      <c r="B173" s="12">
        <v>32.0</v>
      </c>
      <c r="C173" s="12" t="s">
        <v>53</v>
      </c>
      <c r="D173" s="12">
        <v>74.0</v>
      </c>
      <c r="E173" s="12" t="s">
        <v>135</v>
      </c>
      <c r="F173" s="12">
        <v>6.1657094E7</v>
      </c>
      <c r="G173" s="12" t="s">
        <v>55</v>
      </c>
      <c r="H173" s="12">
        <v>2017.0</v>
      </c>
      <c r="J173" s="45"/>
      <c r="M173" s="16"/>
    </row>
    <row r="174" ht="12.75" customHeight="1">
      <c r="A174" s="12">
        <v>173.0</v>
      </c>
      <c r="B174" s="12">
        <v>32.0</v>
      </c>
      <c r="C174" s="12" t="s">
        <v>53</v>
      </c>
      <c r="D174" s="12">
        <v>75.0</v>
      </c>
      <c r="E174" s="12" t="s">
        <v>160</v>
      </c>
      <c r="F174" s="12">
        <v>4046044.0</v>
      </c>
      <c r="G174" s="12" t="s">
        <v>55</v>
      </c>
      <c r="H174" s="12">
        <v>2017.0</v>
      </c>
      <c r="J174" s="45"/>
      <c r="M174" s="16"/>
    </row>
    <row r="175" ht="12.75" customHeight="1">
      <c r="A175" s="12">
        <v>174.0</v>
      </c>
      <c r="B175" s="12">
        <v>32.0</v>
      </c>
      <c r="C175" s="12" t="s">
        <v>53</v>
      </c>
      <c r="D175" s="12">
        <v>76.0</v>
      </c>
      <c r="E175" s="12" t="s">
        <v>126</v>
      </c>
      <c r="F175" s="12">
        <v>7.5276259E7</v>
      </c>
      <c r="G175" s="12" t="s">
        <v>55</v>
      </c>
      <c r="H175" s="12">
        <v>2017.0</v>
      </c>
      <c r="J175" s="45"/>
      <c r="M175" s="16"/>
    </row>
    <row r="176" ht="12.75" customHeight="1">
      <c r="A176" s="12">
        <v>175.0</v>
      </c>
      <c r="B176" s="12">
        <v>32.0</v>
      </c>
      <c r="C176" s="12" t="s">
        <v>53</v>
      </c>
      <c r="D176" s="12">
        <v>78.0</v>
      </c>
      <c r="E176" s="12" t="s">
        <v>159</v>
      </c>
      <c r="F176" s="12">
        <v>1.9473087E7</v>
      </c>
      <c r="G176" s="12" t="s">
        <v>55</v>
      </c>
      <c r="H176" s="12">
        <v>2017.0</v>
      </c>
      <c r="J176" s="45"/>
      <c r="M176" s="16"/>
    </row>
    <row r="177" ht="12.75" customHeight="1">
      <c r="A177" s="12">
        <v>176.0</v>
      </c>
      <c r="B177" s="12">
        <v>32.0</v>
      </c>
      <c r="C177" s="12" t="s">
        <v>53</v>
      </c>
      <c r="D177" s="12">
        <v>79.0</v>
      </c>
      <c r="E177" s="12" t="s">
        <v>154</v>
      </c>
      <c r="F177" s="12">
        <v>9716014.0</v>
      </c>
      <c r="G177" s="12" t="s">
        <v>55</v>
      </c>
      <c r="H177" s="12">
        <v>2017.0</v>
      </c>
      <c r="J177" s="45"/>
      <c r="M177" s="16"/>
    </row>
    <row r="178" ht="12.75" customHeight="1">
      <c r="A178" s="12">
        <v>177.0</v>
      </c>
      <c r="B178" s="12">
        <v>32.0</v>
      </c>
      <c r="C178" s="12" t="s">
        <v>53</v>
      </c>
      <c r="D178" s="12">
        <v>80.0</v>
      </c>
      <c r="E178" s="12" t="s">
        <v>161</v>
      </c>
      <c r="F178" s="12">
        <v>248735.0</v>
      </c>
      <c r="G178" s="12" t="s">
        <v>55</v>
      </c>
      <c r="H178" s="12">
        <v>2017.0</v>
      </c>
      <c r="J178" s="45"/>
      <c r="M178" s="16"/>
    </row>
    <row r="179" ht="12.75" customHeight="1">
      <c r="A179" s="12">
        <v>178.0</v>
      </c>
      <c r="B179" s="12">
        <v>32.0</v>
      </c>
      <c r="C179" s="12" t="s">
        <v>53</v>
      </c>
      <c r="D179" s="12">
        <v>81.0</v>
      </c>
      <c r="E179" s="12" t="s">
        <v>158</v>
      </c>
      <c r="F179" s="12">
        <v>9244570.0</v>
      </c>
      <c r="G179" s="12" t="s">
        <v>55</v>
      </c>
      <c r="H179" s="12">
        <v>2017.0</v>
      </c>
      <c r="J179" s="45"/>
      <c r="M179" s="16"/>
    </row>
    <row r="180" ht="12.75" customHeight="1">
      <c r="A180" s="12">
        <v>179.0</v>
      </c>
      <c r="B180" s="12">
        <v>32.0</v>
      </c>
      <c r="C180" s="12" t="s">
        <v>53</v>
      </c>
      <c r="D180" s="12">
        <v>82.0</v>
      </c>
      <c r="E180" s="12" t="s">
        <v>142</v>
      </c>
      <c r="F180" s="12">
        <v>5.7188631E7</v>
      </c>
      <c r="G180" s="12" t="s">
        <v>55</v>
      </c>
      <c r="H180" s="12">
        <v>2017.0</v>
      </c>
      <c r="J180" s="45"/>
      <c r="M180" s="16"/>
    </row>
    <row r="181" ht="12.75" customHeight="1">
      <c r="A181" s="12">
        <v>180.0</v>
      </c>
      <c r="B181" s="12">
        <v>32.0</v>
      </c>
      <c r="C181" s="12" t="s">
        <v>53</v>
      </c>
      <c r="D181" s="12">
        <v>83.0</v>
      </c>
      <c r="E181" s="12" t="s">
        <v>145</v>
      </c>
      <c r="F181" s="12">
        <v>6.7052963E7</v>
      </c>
      <c r="G181" s="12" t="s">
        <v>55</v>
      </c>
      <c r="H181" s="12">
        <v>2017.0</v>
      </c>
      <c r="J181" s="45"/>
      <c r="M181" s="16"/>
    </row>
    <row r="182" ht="12.75" customHeight="1">
      <c r="A182" s="12">
        <v>181.0</v>
      </c>
      <c r="B182" s="12">
        <v>32.0</v>
      </c>
      <c r="C182" s="12" t="s">
        <v>53</v>
      </c>
      <c r="D182" s="12">
        <v>84.0</v>
      </c>
      <c r="E182" s="12" t="s">
        <v>63</v>
      </c>
      <c r="F182" s="12">
        <v>3.124117494E9</v>
      </c>
      <c r="G182" s="12" t="s">
        <v>55</v>
      </c>
      <c r="H182" s="12">
        <v>2017.0</v>
      </c>
      <c r="J182" s="45"/>
      <c r="M182" s="16"/>
    </row>
    <row r="183" ht="12.75" customHeight="1">
      <c r="A183" s="12">
        <v>182.0</v>
      </c>
      <c r="B183" s="12">
        <v>32.0</v>
      </c>
      <c r="C183" s="12" t="s">
        <v>53</v>
      </c>
      <c r="D183" s="12">
        <v>85.0</v>
      </c>
      <c r="E183" s="12" t="s">
        <v>59</v>
      </c>
      <c r="F183" s="12">
        <v>4.112883961E9</v>
      </c>
      <c r="G183" s="12" t="s">
        <v>55</v>
      </c>
      <c r="H183" s="12">
        <v>2017.0</v>
      </c>
      <c r="J183" s="45"/>
      <c r="M183" s="16"/>
    </row>
    <row r="184" ht="12.75" customHeight="1">
      <c r="A184" s="12">
        <v>183.0</v>
      </c>
      <c r="B184" s="12">
        <v>32.0</v>
      </c>
      <c r="C184" s="12" t="s">
        <v>53</v>
      </c>
      <c r="D184" s="12">
        <v>86.0</v>
      </c>
      <c r="E184" s="12" t="s">
        <v>163</v>
      </c>
      <c r="F184" s="12">
        <v>80182.0</v>
      </c>
      <c r="G184" s="12" t="s">
        <v>55</v>
      </c>
      <c r="H184" s="12">
        <v>2017.0</v>
      </c>
      <c r="J184" s="45"/>
      <c r="M184" s="16"/>
    </row>
    <row r="185" ht="12.75" customHeight="1">
      <c r="A185" s="12">
        <v>184.0</v>
      </c>
      <c r="B185" s="12">
        <v>32.0</v>
      </c>
      <c r="C185" s="12" t="s">
        <v>53</v>
      </c>
      <c r="D185" s="12">
        <v>87.0</v>
      </c>
      <c r="E185" s="12" t="s">
        <v>56</v>
      </c>
      <c r="F185" s="12">
        <v>4.497692614E9</v>
      </c>
      <c r="G185" s="12" t="s">
        <v>55</v>
      </c>
      <c r="H185" s="12">
        <v>2017.0</v>
      </c>
      <c r="J185" s="45"/>
      <c r="M185" s="16"/>
    </row>
    <row r="186" ht="12.75" customHeight="1">
      <c r="A186" s="12">
        <v>185.0</v>
      </c>
      <c r="B186" s="12">
        <v>32.0</v>
      </c>
      <c r="C186" s="12" t="s">
        <v>53</v>
      </c>
      <c r="D186" s="12">
        <v>88.0</v>
      </c>
      <c r="E186" s="12" t="s">
        <v>140</v>
      </c>
      <c r="F186" s="12">
        <v>5.2358732E7</v>
      </c>
      <c r="G186" s="12" t="s">
        <v>55</v>
      </c>
      <c r="H186" s="12">
        <v>2017.0</v>
      </c>
      <c r="J186" s="45"/>
      <c r="M186" s="16"/>
    </row>
    <row r="187" ht="12.75" customHeight="1">
      <c r="A187" s="12">
        <v>186.0</v>
      </c>
      <c r="B187" s="12">
        <v>32.0</v>
      </c>
      <c r="C187" s="12" t="s">
        <v>53</v>
      </c>
      <c r="D187" s="12">
        <v>89.0</v>
      </c>
      <c r="E187" s="12" t="s">
        <v>162</v>
      </c>
      <c r="F187" s="12">
        <v>2545149.0</v>
      </c>
      <c r="G187" s="12" t="s">
        <v>55</v>
      </c>
      <c r="H187" s="12">
        <v>2017.0</v>
      </c>
      <c r="J187" s="45"/>
      <c r="M187" s="16"/>
    </row>
    <row r="188" ht="12.75" customHeight="1">
      <c r="A188" s="12">
        <v>187.0</v>
      </c>
      <c r="B188" s="12">
        <v>32.0</v>
      </c>
      <c r="C188" s="12" t="s">
        <v>53</v>
      </c>
      <c r="D188" s="12">
        <v>90.0</v>
      </c>
      <c r="E188" s="12" t="s">
        <v>105</v>
      </c>
      <c r="F188" s="12">
        <v>2.69286021E8</v>
      </c>
      <c r="G188" s="12" t="s">
        <v>55</v>
      </c>
      <c r="H188" s="12">
        <v>2017.0</v>
      </c>
      <c r="J188" s="45"/>
      <c r="M188" s="16"/>
    </row>
    <row r="189" ht="12.75" customHeight="1">
      <c r="A189" s="12">
        <v>188.0</v>
      </c>
      <c r="B189" s="12">
        <v>32.0</v>
      </c>
      <c r="C189" s="12" t="s">
        <v>53</v>
      </c>
      <c r="D189" s="12">
        <v>91.0</v>
      </c>
      <c r="E189" s="12" t="s">
        <v>155</v>
      </c>
      <c r="F189" s="12">
        <v>1.4531873E7</v>
      </c>
      <c r="G189" s="12" t="s">
        <v>55</v>
      </c>
      <c r="H189" s="12">
        <v>2017.0</v>
      </c>
      <c r="J189" s="45"/>
      <c r="M189" s="16"/>
    </row>
    <row r="190" ht="12.75" customHeight="1">
      <c r="A190" s="12">
        <v>189.0</v>
      </c>
      <c r="B190" s="12">
        <v>32.0</v>
      </c>
      <c r="C190" s="12" t="s">
        <v>53</v>
      </c>
      <c r="D190" s="12">
        <v>92.0</v>
      </c>
      <c r="E190" s="12" t="s">
        <v>104</v>
      </c>
      <c r="F190" s="12">
        <v>2.9049213E8</v>
      </c>
      <c r="G190" s="12" t="s">
        <v>55</v>
      </c>
      <c r="H190" s="12">
        <v>2017.0</v>
      </c>
      <c r="J190" s="45"/>
      <c r="M190" s="16"/>
    </row>
    <row r="191" ht="12.75" customHeight="1">
      <c r="A191" s="12">
        <v>190.0</v>
      </c>
      <c r="B191" s="12">
        <v>32.0</v>
      </c>
      <c r="C191" s="12" t="s">
        <v>53</v>
      </c>
      <c r="D191" s="12">
        <v>93.0</v>
      </c>
      <c r="E191" s="12" t="s">
        <v>164</v>
      </c>
      <c r="F191" s="12">
        <v>17933.0</v>
      </c>
      <c r="G191" s="12" t="s">
        <v>55</v>
      </c>
      <c r="H191" s="12">
        <v>2017.0</v>
      </c>
      <c r="J191" s="45"/>
      <c r="M191" s="16"/>
    </row>
    <row r="192" ht="12.75" customHeight="1">
      <c r="A192" s="12">
        <v>191.0</v>
      </c>
      <c r="B192" s="12">
        <v>32.0</v>
      </c>
      <c r="C192" s="12" t="s">
        <v>53</v>
      </c>
      <c r="D192" s="12">
        <v>94.0</v>
      </c>
      <c r="E192" s="12" t="s">
        <v>92</v>
      </c>
      <c r="F192" s="12">
        <v>3.16098767E8</v>
      </c>
      <c r="G192" s="12" t="s">
        <v>55</v>
      </c>
      <c r="H192" s="12">
        <v>2017.0</v>
      </c>
      <c r="J192" s="45"/>
      <c r="M192" s="16"/>
    </row>
    <row r="193" ht="12.75" customHeight="1">
      <c r="A193" s="12">
        <v>192.0</v>
      </c>
      <c r="B193" s="12">
        <v>32.0</v>
      </c>
      <c r="C193" s="12" t="s">
        <v>53</v>
      </c>
      <c r="D193" s="12">
        <v>95.0</v>
      </c>
      <c r="E193" s="12" t="s">
        <v>98</v>
      </c>
      <c r="F193" s="12">
        <v>3.18265636E8</v>
      </c>
      <c r="G193" s="12" t="s">
        <v>55</v>
      </c>
      <c r="H193" s="12">
        <v>2017.0</v>
      </c>
      <c r="J193" s="45"/>
      <c r="M193" s="16"/>
    </row>
    <row r="194" ht="12.75" customHeight="1">
      <c r="A194" s="12">
        <v>193.0</v>
      </c>
      <c r="B194" s="12">
        <v>32.0</v>
      </c>
      <c r="C194" s="12" t="s">
        <v>53</v>
      </c>
      <c r="D194" s="12">
        <v>96.0</v>
      </c>
      <c r="E194" s="12" t="s">
        <v>118</v>
      </c>
      <c r="F194" s="12">
        <v>2.03485818E8</v>
      </c>
      <c r="G194" s="12" t="s">
        <v>55</v>
      </c>
      <c r="H194" s="12">
        <v>2017.0</v>
      </c>
      <c r="J194" s="45"/>
      <c r="M194" s="16"/>
    </row>
    <row r="195" ht="12.75" customHeight="1">
      <c r="A195" s="12">
        <v>194.0</v>
      </c>
      <c r="B195" s="12">
        <v>32.0</v>
      </c>
      <c r="C195" s="12" t="s">
        <v>53</v>
      </c>
      <c r="D195" s="12">
        <v>97.0</v>
      </c>
      <c r="E195" s="12" t="s">
        <v>165</v>
      </c>
      <c r="F195" s="12">
        <v>184135.0</v>
      </c>
      <c r="G195" s="12" t="s">
        <v>55</v>
      </c>
      <c r="H195" s="12">
        <v>2017.0</v>
      </c>
      <c r="J195" s="45"/>
      <c r="M195" s="16"/>
    </row>
    <row r="196" ht="12.75" customHeight="1">
      <c r="A196" s="12">
        <v>195.0</v>
      </c>
      <c r="B196" s="12">
        <v>32.0</v>
      </c>
      <c r="C196" s="12" t="s">
        <v>53</v>
      </c>
      <c r="D196" s="12">
        <v>98.0</v>
      </c>
      <c r="E196" s="12" t="s">
        <v>166</v>
      </c>
      <c r="F196" s="12">
        <v>0.0</v>
      </c>
      <c r="G196" s="12" t="s">
        <v>55</v>
      </c>
      <c r="H196" s="12">
        <v>2017.0</v>
      </c>
      <c r="J196" s="45"/>
      <c r="M196" s="16"/>
    </row>
    <row r="197" ht="12.75" customHeight="1">
      <c r="A197" s="12">
        <v>196.0</v>
      </c>
      <c r="B197" s="12">
        <v>32.0</v>
      </c>
      <c r="C197" s="12" t="s">
        <v>53</v>
      </c>
      <c r="D197" s="12">
        <v>99.0</v>
      </c>
      <c r="E197" s="12" t="s">
        <v>157</v>
      </c>
      <c r="F197" s="12">
        <v>9729541.0</v>
      </c>
      <c r="G197" s="12" t="s">
        <v>55</v>
      </c>
      <c r="H197" s="12">
        <v>2017.0</v>
      </c>
      <c r="J197" s="45"/>
      <c r="M197" s="16"/>
    </row>
    <row r="198" ht="12.75" customHeight="1">
      <c r="A198" s="12">
        <v>197.0</v>
      </c>
      <c r="B198" s="12">
        <v>32.0</v>
      </c>
      <c r="C198" s="12" t="s">
        <v>53</v>
      </c>
      <c r="D198" s="12">
        <v>1.0</v>
      </c>
      <c r="E198" s="12" t="s">
        <v>54</v>
      </c>
      <c r="F198" s="12">
        <v>1753869.0</v>
      </c>
      <c r="G198" s="12" t="s">
        <v>55</v>
      </c>
      <c r="H198" s="12">
        <v>2018.0</v>
      </c>
      <c r="J198" s="45"/>
      <c r="M198" s="16"/>
    </row>
    <row r="199" ht="12.75" customHeight="1">
      <c r="A199" s="12">
        <v>198.0</v>
      </c>
      <c r="B199" s="12">
        <v>32.0</v>
      </c>
      <c r="C199" s="12" t="s">
        <v>53</v>
      </c>
      <c r="D199" s="12">
        <v>2.0</v>
      </c>
      <c r="E199" s="12" t="s">
        <v>58</v>
      </c>
      <c r="F199" s="12">
        <v>1741540.0</v>
      </c>
      <c r="G199" s="12" t="s">
        <v>55</v>
      </c>
      <c r="H199" s="12">
        <v>2018.0</v>
      </c>
      <c r="J199" s="45"/>
      <c r="M199" s="16"/>
    </row>
    <row r="200" ht="12.75" customHeight="1">
      <c r="A200" s="12">
        <v>199.0</v>
      </c>
      <c r="B200" s="12">
        <v>32.0</v>
      </c>
      <c r="C200" s="12" t="s">
        <v>53</v>
      </c>
      <c r="D200" s="12">
        <v>3.0</v>
      </c>
      <c r="E200" s="12" t="s">
        <v>62</v>
      </c>
      <c r="F200" s="12">
        <v>1.01426657E8</v>
      </c>
      <c r="G200" s="12" t="s">
        <v>55</v>
      </c>
      <c r="H200" s="12">
        <v>2018.0</v>
      </c>
      <c r="J200" s="45"/>
      <c r="M200" s="16"/>
    </row>
    <row r="201" ht="12.75" customHeight="1">
      <c r="A201" s="12">
        <v>200.0</v>
      </c>
      <c r="B201" s="12">
        <v>32.0</v>
      </c>
      <c r="C201" s="12" t="s">
        <v>53</v>
      </c>
      <c r="D201" s="12">
        <v>4.0</v>
      </c>
      <c r="E201" s="12" t="s">
        <v>75</v>
      </c>
      <c r="F201" s="12">
        <v>2.0427837E7</v>
      </c>
      <c r="G201" s="12" t="s">
        <v>55</v>
      </c>
      <c r="H201" s="12">
        <v>2018.0</v>
      </c>
      <c r="J201" s="45"/>
      <c r="M201" s="16"/>
    </row>
    <row r="202" ht="12.75" customHeight="1">
      <c r="A202" s="12">
        <v>201.0</v>
      </c>
      <c r="B202" s="12">
        <v>32.0</v>
      </c>
      <c r="C202" s="12" t="s">
        <v>53</v>
      </c>
      <c r="D202" s="12">
        <v>5.0</v>
      </c>
      <c r="E202" s="12" t="s">
        <v>78</v>
      </c>
      <c r="F202" s="12">
        <v>4575506.0</v>
      </c>
      <c r="G202" s="12" t="s">
        <v>55</v>
      </c>
      <c r="H202" s="12">
        <v>2018.0</v>
      </c>
      <c r="J202" s="45"/>
      <c r="M202" s="16"/>
    </row>
    <row r="203" ht="12.75" customHeight="1">
      <c r="A203" s="12">
        <v>202.0</v>
      </c>
      <c r="B203" s="12">
        <v>32.0</v>
      </c>
      <c r="C203" s="12" t="s">
        <v>53</v>
      </c>
      <c r="D203" s="12">
        <v>6.0</v>
      </c>
      <c r="E203" s="12" t="s">
        <v>81</v>
      </c>
      <c r="F203" s="12">
        <v>8299638.0</v>
      </c>
      <c r="G203" s="12" t="s">
        <v>55</v>
      </c>
      <c r="H203" s="12">
        <v>2018.0</v>
      </c>
      <c r="J203" s="45"/>
      <c r="M203" s="16"/>
    </row>
    <row r="204" ht="12.75" customHeight="1">
      <c r="A204" s="12">
        <v>203.0</v>
      </c>
      <c r="B204" s="12">
        <v>32.0</v>
      </c>
      <c r="C204" s="12" t="s">
        <v>53</v>
      </c>
      <c r="D204" s="12">
        <v>7.0</v>
      </c>
      <c r="E204" s="12" t="s">
        <v>82</v>
      </c>
      <c r="F204" s="12">
        <v>9536780.0</v>
      </c>
      <c r="G204" s="12" t="s">
        <v>55</v>
      </c>
      <c r="H204" s="12">
        <v>2018.0</v>
      </c>
      <c r="J204" s="45"/>
      <c r="M204" s="16"/>
    </row>
    <row r="205" ht="12.75" customHeight="1">
      <c r="A205" s="12">
        <v>204.0</v>
      </c>
      <c r="B205" s="12">
        <v>32.0</v>
      </c>
      <c r="C205" s="12" t="s">
        <v>53</v>
      </c>
      <c r="D205" s="12">
        <v>8.0</v>
      </c>
      <c r="E205" s="12" t="s">
        <v>83</v>
      </c>
      <c r="F205" s="12">
        <v>1.8154064E7</v>
      </c>
      <c r="G205" s="12" t="s">
        <v>55</v>
      </c>
      <c r="H205" s="12">
        <v>2018.0</v>
      </c>
      <c r="J205" s="45"/>
      <c r="M205" s="16"/>
    </row>
    <row r="206" ht="12.75" customHeight="1">
      <c r="A206" s="12">
        <v>205.0</v>
      </c>
      <c r="B206" s="12">
        <v>32.0</v>
      </c>
      <c r="C206" s="12" t="s">
        <v>53</v>
      </c>
      <c r="D206" s="12">
        <v>9.0</v>
      </c>
      <c r="E206" s="12" t="s">
        <v>84</v>
      </c>
      <c r="F206" s="12">
        <v>1.091065E8</v>
      </c>
      <c r="G206" s="12" t="s">
        <v>55</v>
      </c>
      <c r="H206" s="12">
        <v>2018.0</v>
      </c>
      <c r="J206" s="45"/>
      <c r="M206" s="16"/>
    </row>
    <row r="207" ht="12.75" customHeight="1">
      <c r="A207" s="12">
        <v>206.0</v>
      </c>
      <c r="B207" s="12">
        <v>32.0</v>
      </c>
      <c r="C207" s="12" t="s">
        <v>53</v>
      </c>
      <c r="D207" s="12">
        <v>10.0</v>
      </c>
      <c r="E207" s="12" t="s">
        <v>85</v>
      </c>
      <c r="F207" s="12">
        <v>22290.0</v>
      </c>
      <c r="G207" s="12" t="s">
        <v>55</v>
      </c>
      <c r="H207" s="12">
        <v>2018.0</v>
      </c>
      <c r="J207" s="45"/>
      <c r="M207" s="16"/>
    </row>
    <row r="208" ht="12.75" customHeight="1">
      <c r="A208" s="12">
        <v>207.0</v>
      </c>
      <c r="B208" s="12">
        <v>32.0</v>
      </c>
      <c r="C208" s="12" t="s">
        <v>53</v>
      </c>
      <c r="D208" s="12">
        <v>11.0</v>
      </c>
      <c r="E208" s="12" t="s">
        <v>86</v>
      </c>
      <c r="F208" s="12">
        <v>4488484.0</v>
      </c>
      <c r="G208" s="12" t="s">
        <v>55</v>
      </c>
      <c r="H208" s="12">
        <v>2018.0</v>
      </c>
      <c r="J208" s="45"/>
      <c r="M208" s="16"/>
    </row>
    <row r="209" ht="12.75" customHeight="1">
      <c r="A209" s="12">
        <v>208.0</v>
      </c>
      <c r="B209" s="12">
        <v>32.0</v>
      </c>
      <c r="C209" s="12" t="s">
        <v>53</v>
      </c>
      <c r="D209" s="12">
        <v>12.0</v>
      </c>
      <c r="E209" s="12" t="s">
        <v>89</v>
      </c>
      <c r="F209" s="12">
        <v>4898935.0</v>
      </c>
      <c r="G209" s="12" t="s">
        <v>55</v>
      </c>
      <c r="H209" s="12">
        <v>2018.0</v>
      </c>
      <c r="J209" s="45"/>
      <c r="M209" s="16"/>
    </row>
    <row r="210" ht="12.75" customHeight="1">
      <c r="A210" s="12">
        <v>209.0</v>
      </c>
      <c r="B210" s="12">
        <v>32.0</v>
      </c>
      <c r="C210" s="12" t="s">
        <v>53</v>
      </c>
      <c r="D210" s="12">
        <v>13.0</v>
      </c>
      <c r="E210" s="12" t="s">
        <v>91</v>
      </c>
      <c r="F210" s="12">
        <v>1.0903027E7</v>
      </c>
      <c r="G210" s="12" t="s">
        <v>55</v>
      </c>
      <c r="H210" s="12">
        <v>2018.0</v>
      </c>
      <c r="J210" s="45"/>
      <c r="M210" s="16"/>
    </row>
    <row r="211" ht="12.75" customHeight="1">
      <c r="A211" s="12">
        <v>210.0</v>
      </c>
      <c r="B211" s="12">
        <v>32.0</v>
      </c>
      <c r="C211" s="12" t="s">
        <v>53</v>
      </c>
      <c r="D211" s="12">
        <v>14.0</v>
      </c>
      <c r="E211" s="12" t="s">
        <v>93</v>
      </c>
      <c r="F211" s="12">
        <v>875114.0</v>
      </c>
      <c r="G211" s="12" t="s">
        <v>55</v>
      </c>
      <c r="H211" s="12">
        <v>2018.0</v>
      </c>
      <c r="J211" s="45"/>
      <c r="M211" s="16"/>
    </row>
    <row r="212" ht="12.75" customHeight="1">
      <c r="A212" s="12">
        <v>211.0</v>
      </c>
      <c r="B212" s="12">
        <v>32.0</v>
      </c>
      <c r="C212" s="12" t="s">
        <v>53</v>
      </c>
      <c r="D212" s="12">
        <v>15.0</v>
      </c>
      <c r="E212" s="12" t="s">
        <v>95</v>
      </c>
      <c r="F212" s="12">
        <v>2.31914524E8</v>
      </c>
      <c r="G212" s="12" t="s">
        <v>55</v>
      </c>
      <c r="H212" s="12">
        <v>2018.0</v>
      </c>
      <c r="J212" s="45"/>
      <c r="M212" s="16"/>
    </row>
    <row r="213" ht="12.75" customHeight="1">
      <c r="A213" s="12">
        <v>212.0</v>
      </c>
      <c r="B213" s="12">
        <v>32.0</v>
      </c>
      <c r="C213" s="12" t="s">
        <v>53</v>
      </c>
      <c r="D213" s="12">
        <v>16.0</v>
      </c>
      <c r="E213" s="12" t="s">
        <v>97</v>
      </c>
      <c r="F213" s="12">
        <v>1.24034006E8</v>
      </c>
      <c r="G213" s="12" t="s">
        <v>55</v>
      </c>
      <c r="H213" s="12">
        <v>2018.0</v>
      </c>
      <c r="J213" s="45"/>
      <c r="M213" s="16"/>
    </row>
    <row r="214" ht="12.75" customHeight="1">
      <c r="A214" s="12">
        <v>213.0</v>
      </c>
      <c r="B214" s="12">
        <v>32.0</v>
      </c>
      <c r="C214" s="12" t="s">
        <v>53</v>
      </c>
      <c r="D214" s="12">
        <v>17.0</v>
      </c>
      <c r="E214" s="12" t="s">
        <v>101</v>
      </c>
      <c r="F214" s="12">
        <v>7.2403776E7</v>
      </c>
      <c r="G214" s="12" t="s">
        <v>55</v>
      </c>
      <c r="H214" s="12">
        <v>2018.0</v>
      </c>
      <c r="J214" s="45"/>
      <c r="M214" s="16"/>
    </row>
    <row r="215" ht="12.75" customHeight="1">
      <c r="A215" s="12">
        <v>214.0</v>
      </c>
      <c r="B215" s="12">
        <v>32.0</v>
      </c>
      <c r="C215" s="12" t="s">
        <v>53</v>
      </c>
      <c r="D215" s="12">
        <v>18.0</v>
      </c>
      <c r="E215" s="12" t="s">
        <v>103</v>
      </c>
      <c r="F215" s="12">
        <v>2.02732556E8</v>
      </c>
      <c r="G215" s="12" t="s">
        <v>55</v>
      </c>
      <c r="H215" s="12">
        <v>2018.0</v>
      </c>
      <c r="J215" s="45"/>
      <c r="M215" s="16"/>
    </row>
    <row r="216" ht="12.75" customHeight="1">
      <c r="A216" s="12">
        <v>215.0</v>
      </c>
      <c r="B216" s="12">
        <v>32.0</v>
      </c>
      <c r="C216" s="12" t="s">
        <v>53</v>
      </c>
      <c r="D216" s="12">
        <v>19.0</v>
      </c>
      <c r="E216" s="12" t="s">
        <v>90</v>
      </c>
      <c r="F216" s="12">
        <v>4.7465937E8</v>
      </c>
      <c r="G216" s="12" t="s">
        <v>55</v>
      </c>
      <c r="H216" s="12">
        <v>2018.0</v>
      </c>
      <c r="J216" s="45"/>
      <c r="M216" s="16"/>
    </row>
    <row r="217" ht="12.75" customHeight="1">
      <c r="A217" s="12">
        <v>216.0</v>
      </c>
      <c r="B217" s="12">
        <v>32.0</v>
      </c>
      <c r="C217" s="12" t="s">
        <v>53</v>
      </c>
      <c r="D217" s="12">
        <v>20.0</v>
      </c>
      <c r="E217" s="12" t="s">
        <v>106</v>
      </c>
      <c r="F217" s="12">
        <v>1.1884021E7</v>
      </c>
      <c r="G217" s="12" t="s">
        <v>55</v>
      </c>
      <c r="H217" s="12">
        <v>2018.0</v>
      </c>
      <c r="J217" s="45"/>
      <c r="M217" s="16"/>
    </row>
    <row r="218" ht="12.75" customHeight="1">
      <c r="A218" s="12">
        <v>217.0</v>
      </c>
      <c r="B218" s="12">
        <v>32.0</v>
      </c>
      <c r="C218" s="12" t="s">
        <v>53</v>
      </c>
      <c r="D218" s="12">
        <v>21.0</v>
      </c>
      <c r="E218" s="12" t="s">
        <v>107</v>
      </c>
      <c r="F218" s="12">
        <v>2.09030671E8</v>
      </c>
      <c r="G218" s="12" t="s">
        <v>55</v>
      </c>
      <c r="H218" s="12">
        <v>2018.0</v>
      </c>
      <c r="J218" s="45"/>
      <c r="M218" s="16"/>
    </row>
    <row r="219" ht="12.75" customHeight="1">
      <c r="A219" s="12">
        <v>218.0</v>
      </c>
      <c r="B219" s="12">
        <v>32.0</v>
      </c>
      <c r="C219" s="12" t="s">
        <v>53</v>
      </c>
      <c r="D219" s="12">
        <v>22.0</v>
      </c>
      <c r="E219" s="12" t="s">
        <v>108</v>
      </c>
      <c r="F219" s="12">
        <v>3.9452697E7</v>
      </c>
      <c r="G219" s="12" t="s">
        <v>55</v>
      </c>
      <c r="H219" s="12">
        <v>2018.0</v>
      </c>
      <c r="J219" s="45"/>
      <c r="M219" s="16"/>
    </row>
    <row r="220" ht="12.75" customHeight="1">
      <c r="A220" s="12">
        <v>219.0</v>
      </c>
      <c r="B220" s="12">
        <v>32.0</v>
      </c>
      <c r="C220" s="12" t="s">
        <v>53</v>
      </c>
      <c r="D220" s="12">
        <v>23.0</v>
      </c>
      <c r="E220" s="12" t="s">
        <v>110</v>
      </c>
      <c r="F220" s="12">
        <v>8377062.0</v>
      </c>
      <c r="G220" s="12" t="s">
        <v>55</v>
      </c>
      <c r="H220" s="12">
        <v>2018.0</v>
      </c>
      <c r="J220" s="45"/>
      <c r="M220" s="16"/>
    </row>
    <row r="221" ht="12.75" customHeight="1">
      <c r="A221" s="12">
        <v>220.0</v>
      </c>
      <c r="B221" s="12">
        <v>32.0</v>
      </c>
      <c r="C221" s="12" t="s">
        <v>53</v>
      </c>
      <c r="D221" s="12">
        <v>24.0</v>
      </c>
      <c r="E221" s="12" t="s">
        <v>112</v>
      </c>
      <c r="F221" s="12">
        <v>1.68849073E8</v>
      </c>
      <c r="G221" s="12" t="s">
        <v>55</v>
      </c>
      <c r="H221" s="12">
        <v>2018.0</v>
      </c>
      <c r="J221" s="45"/>
      <c r="M221" s="16"/>
    </row>
    <row r="222" ht="12.75" customHeight="1">
      <c r="A222" s="12">
        <v>221.0</v>
      </c>
      <c r="B222" s="12">
        <v>32.0</v>
      </c>
      <c r="C222" s="12" t="s">
        <v>53</v>
      </c>
      <c r="D222" s="12">
        <v>25.0</v>
      </c>
      <c r="E222" s="12" t="s">
        <v>114</v>
      </c>
      <c r="F222" s="12">
        <v>1.079014E7</v>
      </c>
      <c r="G222" s="12" t="s">
        <v>55</v>
      </c>
      <c r="H222" s="12">
        <v>2018.0</v>
      </c>
      <c r="J222" s="45"/>
      <c r="M222" s="16"/>
    </row>
    <row r="223" ht="12.75" customHeight="1">
      <c r="A223" s="12">
        <v>222.0</v>
      </c>
      <c r="B223" s="12">
        <v>32.0</v>
      </c>
      <c r="C223" s="12" t="s">
        <v>53</v>
      </c>
      <c r="D223" s="12">
        <v>26.0</v>
      </c>
      <c r="E223" s="12" t="s">
        <v>116</v>
      </c>
      <c r="F223" s="12">
        <v>2263365.0</v>
      </c>
      <c r="G223" s="12" t="s">
        <v>55</v>
      </c>
      <c r="H223" s="12">
        <v>2018.0</v>
      </c>
      <c r="J223" s="45"/>
      <c r="M223" s="16"/>
    </row>
    <row r="224" ht="12.75" customHeight="1">
      <c r="A224" s="12">
        <v>223.0</v>
      </c>
      <c r="B224" s="12">
        <v>32.0</v>
      </c>
      <c r="C224" s="12" t="s">
        <v>53</v>
      </c>
      <c r="D224" s="12">
        <v>27.0</v>
      </c>
      <c r="E224" s="12" t="s">
        <v>115</v>
      </c>
      <c r="F224" s="12">
        <v>2.43986664E8</v>
      </c>
      <c r="G224" s="12" t="s">
        <v>55</v>
      </c>
      <c r="H224" s="12">
        <v>2018.0</v>
      </c>
      <c r="J224" s="45"/>
      <c r="M224" s="16"/>
    </row>
    <row r="225" ht="12.75" customHeight="1">
      <c r="A225" s="12">
        <v>224.0</v>
      </c>
      <c r="B225" s="12">
        <v>32.0</v>
      </c>
      <c r="C225" s="12" t="s">
        <v>53</v>
      </c>
      <c r="D225" s="12">
        <v>28.0</v>
      </c>
      <c r="E225" s="12" t="s">
        <v>119</v>
      </c>
      <c r="F225" s="12">
        <v>4.680341E7</v>
      </c>
      <c r="G225" s="12" t="s">
        <v>55</v>
      </c>
      <c r="H225" s="12">
        <v>2018.0</v>
      </c>
      <c r="J225" s="45"/>
      <c r="M225" s="16"/>
    </row>
    <row r="226" ht="12.75" customHeight="1">
      <c r="A226" s="12">
        <v>225.0</v>
      </c>
      <c r="B226" s="12">
        <v>32.0</v>
      </c>
      <c r="C226" s="12" t="s">
        <v>53</v>
      </c>
      <c r="D226" s="12">
        <v>29.0</v>
      </c>
      <c r="E226" s="12" t="s">
        <v>121</v>
      </c>
      <c r="F226" s="12">
        <v>1.04849109E8</v>
      </c>
      <c r="G226" s="12" t="s">
        <v>55</v>
      </c>
      <c r="H226" s="12">
        <v>2018.0</v>
      </c>
      <c r="J226" s="45"/>
      <c r="M226" s="16"/>
    </row>
    <row r="227" ht="12.75" customHeight="1">
      <c r="A227" s="12">
        <v>226.0</v>
      </c>
      <c r="B227" s="12">
        <v>32.0</v>
      </c>
      <c r="C227" s="12" t="s">
        <v>53</v>
      </c>
      <c r="D227" s="12">
        <v>30.0</v>
      </c>
      <c r="E227" s="12" t="s">
        <v>120</v>
      </c>
      <c r="F227" s="12">
        <v>1.95863544E8</v>
      </c>
      <c r="G227" s="12" t="s">
        <v>55</v>
      </c>
      <c r="H227" s="12">
        <v>2018.0</v>
      </c>
      <c r="J227" s="45"/>
      <c r="M227" s="16"/>
    </row>
    <row r="228" ht="12.75" customHeight="1">
      <c r="A228" s="12">
        <v>227.0</v>
      </c>
      <c r="B228" s="12">
        <v>32.0</v>
      </c>
      <c r="C228" s="12" t="s">
        <v>53</v>
      </c>
      <c r="D228" s="12">
        <v>31.0</v>
      </c>
      <c r="E228" s="12" t="s">
        <v>123</v>
      </c>
      <c r="F228" s="12">
        <v>9845640.0</v>
      </c>
      <c r="G228" s="12" t="s">
        <v>55</v>
      </c>
      <c r="H228" s="12">
        <v>2018.0</v>
      </c>
      <c r="J228" s="45"/>
      <c r="M228" s="16"/>
    </row>
    <row r="229" ht="12.75" customHeight="1">
      <c r="A229" s="12">
        <v>228.0</v>
      </c>
      <c r="B229" s="12">
        <v>32.0</v>
      </c>
      <c r="C229" s="12" t="s">
        <v>53</v>
      </c>
      <c r="D229" s="12">
        <v>32.0</v>
      </c>
      <c r="E229" s="12" t="s">
        <v>125</v>
      </c>
      <c r="F229" s="12">
        <v>8.7560435E7</v>
      </c>
      <c r="G229" s="12" t="s">
        <v>55</v>
      </c>
      <c r="H229" s="12">
        <v>2018.0</v>
      </c>
      <c r="J229" s="45"/>
      <c r="M229" s="16"/>
    </row>
    <row r="230" ht="12.75" customHeight="1">
      <c r="A230" s="12">
        <v>229.0</v>
      </c>
      <c r="B230" s="12">
        <v>32.0</v>
      </c>
      <c r="C230" s="12" t="s">
        <v>53</v>
      </c>
      <c r="D230" s="12">
        <v>33.0</v>
      </c>
      <c r="E230" s="12" t="s">
        <v>94</v>
      </c>
      <c r="F230" s="12">
        <v>3.54450414E8</v>
      </c>
      <c r="G230" s="12" t="s">
        <v>55</v>
      </c>
      <c r="H230" s="12">
        <v>2018.0</v>
      </c>
      <c r="J230" s="45"/>
      <c r="M230" s="16"/>
    </row>
    <row r="231" ht="12.75" customHeight="1">
      <c r="A231" s="12">
        <v>230.0</v>
      </c>
      <c r="B231" s="12">
        <v>32.0</v>
      </c>
      <c r="C231" s="12" t="s">
        <v>53</v>
      </c>
      <c r="D231" s="12">
        <v>34.0</v>
      </c>
      <c r="E231" s="12" t="s">
        <v>122</v>
      </c>
      <c r="F231" s="12">
        <v>1.78264011E8</v>
      </c>
      <c r="G231" s="12" t="s">
        <v>55</v>
      </c>
      <c r="H231" s="12">
        <v>2018.0</v>
      </c>
      <c r="J231" s="45"/>
      <c r="M231" s="16"/>
    </row>
    <row r="232" ht="12.75" customHeight="1">
      <c r="A232" s="12">
        <v>231.0</v>
      </c>
      <c r="B232" s="12">
        <v>32.0</v>
      </c>
      <c r="C232" s="12" t="s">
        <v>53</v>
      </c>
      <c r="D232" s="12">
        <v>35.0</v>
      </c>
      <c r="E232" s="12" t="s">
        <v>128</v>
      </c>
      <c r="F232" s="12">
        <v>1.0045284E7</v>
      </c>
      <c r="G232" s="12" t="s">
        <v>55</v>
      </c>
      <c r="H232" s="12">
        <v>2018.0</v>
      </c>
      <c r="J232" s="45"/>
      <c r="M232" s="16"/>
    </row>
    <row r="233" ht="12.75" customHeight="1">
      <c r="A233" s="12">
        <v>232.0</v>
      </c>
      <c r="B233" s="12">
        <v>32.0</v>
      </c>
      <c r="C233" s="12" t="s">
        <v>53</v>
      </c>
      <c r="D233" s="12">
        <v>36.0</v>
      </c>
      <c r="E233" s="12" t="s">
        <v>130</v>
      </c>
      <c r="F233" s="12">
        <v>330278.0</v>
      </c>
      <c r="G233" s="12" t="s">
        <v>55</v>
      </c>
      <c r="H233" s="12">
        <v>2018.0</v>
      </c>
      <c r="J233" s="45"/>
      <c r="M233" s="16"/>
    </row>
    <row r="234" ht="12.75" customHeight="1">
      <c r="A234" s="12">
        <v>233.0</v>
      </c>
      <c r="B234" s="12">
        <v>32.0</v>
      </c>
      <c r="C234" s="12" t="s">
        <v>53</v>
      </c>
      <c r="D234" s="12">
        <v>37.0</v>
      </c>
      <c r="E234" s="12" t="s">
        <v>131</v>
      </c>
      <c r="F234" s="12">
        <v>97662.0</v>
      </c>
      <c r="G234" s="12" t="s">
        <v>55</v>
      </c>
      <c r="H234" s="12">
        <v>2018.0</v>
      </c>
      <c r="J234" s="45"/>
      <c r="M234" s="16"/>
    </row>
    <row r="235" ht="12.75" customHeight="1">
      <c r="A235" s="12">
        <v>234.0</v>
      </c>
      <c r="B235" s="12">
        <v>32.0</v>
      </c>
      <c r="C235" s="12" t="s">
        <v>53</v>
      </c>
      <c r="D235" s="12">
        <v>38.0</v>
      </c>
      <c r="E235" s="12" t="s">
        <v>102</v>
      </c>
      <c r="F235" s="12">
        <v>2.50284339E8</v>
      </c>
      <c r="G235" s="12" t="s">
        <v>55</v>
      </c>
      <c r="H235" s="12">
        <v>2018.0</v>
      </c>
      <c r="J235" s="45"/>
      <c r="M235" s="16"/>
    </row>
    <row r="236" ht="12.75" customHeight="1">
      <c r="A236" s="12">
        <v>235.0</v>
      </c>
      <c r="B236" s="12">
        <v>32.0</v>
      </c>
      <c r="C236" s="12" t="s">
        <v>53</v>
      </c>
      <c r="D236" s="12">
        <v>39.0</v>
      </c>
      <c r="E236" s="12" t="s">
        <v>57</v>
      </c>
      <c r="F236" s="12">
        <v>8.59258905E8</v>
      </c>
      <c r="G236" s="12" t="s">
        <v>55</v>
      </c>
      <c r="H236" s="12">
        <v>2018.0</v>
      </c>
      <c r="J236" s="45"/>
      <c r="M236" s="16"/>
    </row>
    <row r="237" ht="12.75" customHeight="1">
      <c r="A237" s="12">
        <v>236.0</v>
      </c>
      <c r="B237" s="12">
        <v>32.0</v>
      </c>
      <c r="C237" s="12" t="s">
        <v>53</v>
      </c>
      <c r="D237" s="12">
        <v>40.0</v>
      </c>
      <c r="E237" s="12" t="s">
        <v>77</v>
      </c>
      <c r="F237" s="12">
        <v>1.361525178E9</v>
      </c>
      <c r="G237" s="12" t="s">
        <v>55</v>
      </c>
      <c r="H237" s="12">
        <v>2018.0</v>
      </c>
      <c r="J237" s="45"/>
      <c r="M237" s="16"/>
    </row>
    <row r="238" ht="12.75" customHeight="1">
      <c r="A238" s="12">
        <v>237.0</v>
      </c>
      <c r="B238" s="12">
        <v>32.0</v>
      </c>
      <c r="C238" s="12" t="s">
        <v>53</v>
      </c>
      <c r="D238" s="12">
        <v>41.0</v>
      </c>
      <c r="E238" s="12" t="s">
        <v>134</v>
      </c>
      <c r="F238" s="12">
        <v>4.3995981E7</v>
      </c>
      <c r="G238" s="12" t="s">
        <v>55</v>
      </c>
      <c r="H238" s="12">
        <v>2018.0</v>
      </c>
      <c r="J238" s="45"/>
      <c r="M238" s="16"/>
    </row>
    <row r="239" ht="12.75" customHeight="1">
      <c r="A239" s="12">
        <v>238.0</v>
      </c>
      <c r="B239" s="12">
        <v>32.0</v>
      </c>
      <c r="C239" s="12" t="s">
        <v>53</v>
      </c>
      <c r="D239" s="12">
        <v>42.0</v>
      </c>
      <c r="E239" s="12" t="s">
        <v>113</v>
      </c>
      <c r="F239" s="12">
        <v>2.69709999E8</v>
      </c>
      <c r="G239" s="12" t="s">
        <v>55</v>
      </c>
      <c r="H239" s="12">
        <v>2018.0</v>
      </c>
      <c r="J239" s="45"/>
      <c r="M239" s="16"/>
    </row>
    <row r="240" ht="12.75" customHeight="1">
      <c r="A240" s="12">
        <v>239.0</v>
      </c>
      <c r="B240" s="12">
        <v>32.0</v>
      </c>
      <c r="C240" s="12" t="s">
        <v>53</v>
      </c>
      <c r="D240" s="12">
        <v>43.0</v>
      </c>
      <c r="E240" s="12" t="s">
        <v>136</v>
      </c>
      <c r="F240" s="12">
        <v>270786.0</v>
      </c>
      <c r="G240" s="12" t="s">
        <v>55</v>
      </c>
      <c r="H240" s="12">
        <v>2018.0</v>
      </c>
      <c r="J240" s="45"/>
      <c r="M240" s="16"/>
    </row>
    <row r="241" ht="12.75" customHeight="1">
      <c r="A241" s="12">
        <v>240.0</v>
      </c>
      <c r="B241" s="12">
        <v>32.0</v>
      </c>
      <c r="C241" s="12" t="s">
        <v>53</v>
      </c>
      <c r="D241" s="12">
        <v>44.0</v>
      </c>
      <c r="E241" s="12" t="s">
        <v>117</v>
      </c>
      <c r="F241" s="12">
        <v>2.4696095E8</v>
      </c>
      <c r="G241" s="12" t="s">
        <v>55</v>
      </c>
      <c r="H241" s="12">
        <v>2018.0</v>
      </c>
      <c r="J241" s="45"/>
      <c r="M241" s="16"/>
    </row>
    <row r="242" ht="12.75" customHeight="1">
      <c r="A242" s="12">
        <v>241.0</v>
      </c>
      <c r="B242" s="12">
        <v>32.0</v>
      </c>
      <c r="C242" s="12" t="s">
        <v>53</v>
      </c>
      <c r="D242" s="12">
        <v>45.0</v>
      </c>
      <c r="E242" s="12" t="s">
        <v>137</v>
      </c>
      <c r="F242" s="12">
        <v>14513.0</v>
      </c>
      <c r="G242" s="12" t="s">
        <v>55</v>
      </c>
      <c r="H242" s="12">
        <v>2018.0</v>
      </c>
      <c r="J242" s="45"/>
      <c r="M242" s="16"/>
    </row>
    <row r="243" ht="12.75" customHeight="1">
      <c r="A243" s="12">
        <v>242.0</v>
      </c>
      <c r="B243" s="12">
        <v>32.0</v>
      </c>
      <c r="C243" s="12" t="s">
        <v>53</v>
      </c>
      <c r="D243" s="12">
        <v>46.0</v>
      </c>
      <c r="E243" s="12" t="s">
        <v>139</v>
      </c>
      <c r="F243" s="12">
        <v>3.2789261E7</v>
      </c>
      <c r="G243" s="12" t="s">
        <v>55</v>
      </c>
      <c r="H243" s="12">
        <v>2018.0</v>
      </c>
      <c r="J243" s="45"/>
      <c r="M243" s="16"/>
    </row>
    <row r="244" ht="12.75" customHeight="1">
      <c r="A244" s="12">
        <v>243.0</v>
      </c>
      <c r="B244" s="12">
        <v>32.0</v>
      </c>
      <c r="C244" s="12" t="s">
        <v>53</v>
      </c>
      <c r="D244" s="12">
        <v>47.0</v>
      </c>
      <c r="E244" s="12" t="s">
        <v>141</v>
      </c>
      <c r="F244" s="12">
        <v>2.0084499E7</v>
      </c>
      <c r="G244" s="12" t="s">
        <v>55</v>
      </c>
      <c r="H244" s="12">
        <v>2018.0</v>
      </c>
      <c r="J244" s="45"/>
      <c r="M244" s="16"/>
    </row>
    <row r="245" ht="12.75" customHeight="1">
      <c r="A245" s="12">
        <v>244.0</v>
      </c>
      <c r="B245" s="12">
        <v>32.0</v>
      </c>
      <c r="C245" s="12" t="s">
        <v>53</v>
      </c>
      <c r="D245" s="12">
        <v>48.0</v>
      </c>
      <c r="E245" s="12" t="s">
        <v>60</v>
      </c>
      <c r="F245" s="12">
        <v>1.120203185E9</v>
      </c>
      <c r="G245" s="12" t="s">
        <v>55</v>
      </c>
      <c r="H245" s="12">
        <v>2018.0</v>
      </c>
      <c r="J245" s="45"/>
      <c r="M245" s="16"/>
    </row>
    <row r="246" ht="12.75" customHeight="1">
      <c r="A246" s="12">
        <v>245.0</v>
      </c>
      <c r="B246" s="12">
        <v>32.0</v>
      </c>
      <c r="C246" s="12" t="s">
        <v>53</v>
      </c>
      <c r="D246" s="12">
        <v>49.0</v>
      </c>
      <c r="E246" s="12" t="s">
        <v>144</v>
      </c>
      <c r="F246" s="12">
        <v>8519846.0</v>
      </c>
      <c r="G246" s="12" t="s">
        <v>55</v>
      </c>
      <c r="H246" s="12">
        <v>2018.0</v>
      </c>
      <c r="J246" s="45"/>
      <c r="M246" s="16"/>
    </row>
    <row r="247" ht="12.75" customHeight="1">
      <c r="A247" s="12">
        <v>246.0</v>
      </c>
      <c r="B247" s="12">
        <v>32.0</v>
      </c>
      <c r="C247" s="12" t="s">
        <v>53</v>
      </c>
      <c r="D247" s="12">
        <v>50.0</v>
      </c>
      <c r="E247" s="12" t="s">
        <v>146</v>
      </c>
      <c r="F247" s="12">
        <v>174502.0</v>
      </c>
      <c r="G247" s="12" t="s">
        <v>55</v>
      </c>
      <c r="H247" s="12">
        <v>2018.0</v>
      </c>
      <c r="J247" s="45"/>
      <c r="M247" s="16"/>
    </row>
    <row r="248" ht="12.75" customHeight="1">
      <c r="A248" s="12">
        <v>247.0</v>
      </c>
      <c r="B248" s="12">
        <v>32.0</v>
      </c>
      <c r="C248" s="12" t="s">
        <v>53</v>
      </c>
      <c r="D248" s="12">
        <v>51.0</v>
      </c>
      <c r="E248" s="12" t="s">
        <v>148</v>
      </c>
      <c r="F248" s="12">
        <v>653075.0</v>
      </c>
      <c r="G248" s="12" t="s">
        <v>55</v>
      </c>
      <c r="H248" s="12">
        <v>2018.0</v>
      </c>
      <c r="J248" s="45"/>
      <c r="M248" s="16"/>
    </row>
    <row r="249" ht="12.75" customHeight="1">
      <c r="A249" s="12">
        <v>248.0</v>
      </c>
      <c r="B249" s="12">
        <v>32.0</v>
      </c>
      <c r="C249" s="12" t="s">
        <v>53</v>
      </c>
      <c r="D249" s="12">
        <v>52.0</v>
      </c>
      <c r="E249" s="12" t="s">
        <v>96</v>
      </c>
      <c r="F249" s="12">
        <v>3.67591984E8</v>
      </c>
      <c r="G249" s="12" t="s">
        <v>55</v>
      </c>
      <c r="H249" s="12">
        <v>2018.0</v>
      </c>
      <c r="J249" s="45"/>
      <c r="M249" s="16"/>
    </row>
    <row r="250" ht="12.75" customHeight="1">
      <c r="A250" s="12">
        <v>249.0</v>
      </c>
      <c r="B250" s="12">
        <v>32.0</v>
      </c>
      <c r="C250" s="12" t="s">
        <v>53</v>
      </c>
      <c r="D250" s="12">
        <v>53.0</v>
      </c>
      <c r="E250" s="12" t="s">
        <v>149</v>
      </c>
      <c r="F250" s="12">
        <v>1414141.0</v>
      </c>
      <c r="G250" s="12" t="s">
        <v>55</v>
      </c>
      <c r="H250" s="12">
        <v>2018.0</v>
      </c>
      <c r="J250" s="45"/>
      <c r="M250" s="16"/>
    </row>
    <row r="251" ht="12.75" customHeight="1">
      <c r="A251" s="12">
        <v>250.0</v>
      </c>
      <c r="B251" s="12">
        <v>32.0</v>
      </c>
      <c r="C251" s="12" t="s">
        <v>53</v>
      </c>
      <c r="D251" s="12">
        <v>54.0</v>
      </c>
      <c r="E251" s="12" t="s">
        <v>87</v>
      </c>
      <c r="F251" s="12">
        <v>6.35634256E8</v>
      </c>
      <c r="G251" s="12" t="s">
        <v>55</v>
      </c>
      <c r="H251" s="12">
        <v>2018.0</v>
      </c>
      <c r="J251" s="45"/>
      <c r="M251" s="16"/>
    </row>
    <row r="252" ht="12.75" customHeight="1">
      <c r="A252" s="12">
        <v>251.0</v>
      </c>
      <c r="B252" s="12">
        <v>32.0</v>
      </c>
      <c r="C252" s="12" t="s">
        <v>53</v>
      </c>
      <c r="D252" s="12">
        <v>55.0</v>
      </c>
      <c r="E252" s="12" t="s">
        <v>64</v>
      </c>
      <c r="F252" s="12">
        <v>1.156019663E9</v>
      </c>
      <c r="G252" s="12" t="s">
        <v>55</v>
      </c>
      <c r="H252" s="12">
        <v>2018.0</v>
      </c>
      <c r="J252" s="45"/>
      <c r="M252" s="16"/>
    </row>
    <row r="253" ht="12.75" customHeight="1">
      <c r="A253" s="12">
        <v>252.0</v>
      </c>
      <c r="B253" s="12">
        <v>32.0</v>
      </c>
      <c r="C253" s="12" t="s">
        <v>53</v>
      </c>
      <c r="D253" s="12">
        <v>56.0</v>
      </c>
      <c r="E253" s="12" t="s">
        <v>151</v>
      </c>
      <c r="F253" s="12">
        <v>3.5867608E7</v>
      </c>
      <c r="G253" s="12" t="s">
        <v>55</v>
      </c>
      <c r="H253" s="12">
        <v>2018.0</v>
      </c>
      <c r="J253" s="45"/>
      <c r="M253" s="16"/>
    </row>
    <row r="254" ht="12.75" customHeight="1">
      <c r="A254" s="12">
        <v>253.0</v>
      </c>
      <c r="B254" s="12">
        <v>32.0</v>
      </c>
      <c r="C254" s="12" t="s">
        <v>53</v>
      </c>
      <c r="D254" s="12">
        <v>57.0</v>
      </c>
      <c r="E254" s="12" t="s">
        <v>152</v>
      </c>
      <c r="F254" s="12">
        <v>4.3099862E7</v>
      </c>
      <c r="G254" s="12" t="s">
        <v>55</v>
      </c>
      <c r="H254" s="12">
        <v>2018.0</v>
      </c>
      <c r="J254" s="45"/>
      <c r="M254" s="16"/>
    </row>
    <row r="255" ht="12.75" customHeight="1">
      <c r="A255" s="12">
        <v>254.0</v>
      </c>
      <c r="B255" s="12">
        <v>32.0</v>
      </c>
      <c r="C255" s="12" t="s">
        <v>53</v>
      </c>
      <c r="D255" s="12">
        <v>58.0</v>
      </c>
      <c r="E255" s="12" t="s">
        <v>153</v>
      </c>
      <c r="F255" s="12">
        <v>2.8513544E7</v>
      </c>
      <c r="G255" s="12" t="s">
        <v>55</v>
      </c>
      <c r="H255" s="12">
        <v>2018.0</v>
      </c>
      <c r="J255" s="45"/>
      <c r="M255" s="16"/>
    </row>
    <row r="256" ht="12.75" customHeight="1">
      <c r="A256" s="12">
        <v>255.0</v>
      </c>
      <c r="B256" s="12">
        <v>32.0</v>
      </c>
      <c r="C256" s="12" t="s">
        <v>53</v>
      </c>
      <c r="D256" s="12">
        <v>59.0</v>
      </c>
      <c r="E256" s="12" t="s">
        <v>132</v>
      </c>
      <c r="F256" s="12">
        <v>1.25885712E8</v>
      </c>
      <c r="G256" s="12" t="s">
        <v>55</v>
      </c>
      <c r="H256" s="12">
        <v>2018.0</v>
      </c>
      <c r="J256" s="45"/>
      <c r="M256" s="16"/>
    </row>
    <row r="257" ht="12.75" customHeight="1">
      <c r="A257" s="12">
        <v>256.0</v>
      </c>
      <c r="B257" s="12">
        <v>32.0</v>
      </c>
      <c r="C257" s="12" t="s">
        <v>53</v>
      </c>
      <c r="D257" s="12">
        <v>60.0</v>
      </c>
      <c r="E257" s="12" t="s">
        <v>138</v>
      </c>
      <c r="F257" s="12">
        <v>7.5969952E7</v>
      </c>
      <c r="G257" s="12" t="s">
        <v>55</v>
      </c>
      <c r="H257" s="12">
        <v>2018.0</v>
      </c>
      <c r="J257" s="45"/>
      <c r="M257" s="16"/>
    </row>
    <row r="258" ht="12.75" customHeight="1">
      <c r="A258" s="12">
        <v>257.0</v>
      </c>
      <c r="B258" s="12">
        <v>32.0</v>
      </c>
      <c r="C258" s="12" t="s">
        <v>53</v>
      </c>
      <c r="D258" s="12">
        <v>61.0</v>
      </c>
      <c r="E258" s="12" t="s">
        <v>76</v>
      </c>
      <c r="F258" s="12">
        <v>2.326365496E9</v>
      </c>
      <c r="G258" s="12" t="s">
        <v>55</v>
      </c>
      <c r="H258" s="12">
        <v>2018.0</v>
      </c>
      <c r="J258" s="45"/>
      <c r="M258" s="16"/>
    </row>
    <row r="259" ht="12.75" customHeight="1">
      <c r="A259" s="12">
        <v>258.0</v>
      </c>
      <c r="B259" s="12">
        <v>32.0</v>
      </c>
      <c r="C259" s="12" t="s">
        <v>53</v>
      </c>
      <c r="D259" s="12">
        <v>62.0</v>
      </c>
      <c r="E259" s="12" t="s">
        <v>80</v>
      </c>
      <c r="F259" s="12">
        <v>1.613025103E9</v>
      </c>
      <c r="G259" s="12" t="s">
        <v>55</v>
      </c>
      <c r="H259" s="12">
        <v>2018.0</v>
      </c>
      <c r="J259" s="45"/>
      <c r="M259" s="16"/>
    </row>
    <row r="260" ht="12.75" customHeight="1">
      <c r="A260" s="12">
        <v>259.0</v>
      </c>
      <c r="B260" s="12">
        <v>32.0</v>
      </c>
      <c r="C260" s="12" t="s">
        <v>53</v>
      </c>
      <c r="D260" s="12">
        <v>63.0</v>
      </c>
      <c r="E260" s="12" t="s">
        <v>133</v>
      </c>
      <c r="F260" s="12">
        <v>8.0060464E7</v>
      </c>
      <c r="G260" s="12" t="s">
        <v>55</v>
      </c>
      <c r="H260" s="12">
        <v>2018.0</v>
      </c>
      <c r="J260" s="45"/>
      <c r="M260" s="16"/>
    </row>
    <row r="261" ht="12.75" customHeight="1">
      <c r="A261" s="12">
        <v>260.0</v>
      </c>
      <c r="B261" s="12">
        <v>32.0</v>
      </c>
      <c r="C261" s="12" t="s">
        <v>53</v>
      </c>
      <c r="D261" s="12">
        <v>64.0</v>
      </c>
      <c r="E261" s="12" t="s">
        <v>79</v>
      </c>
      <c r="F261" s="12">
        <v>1.597466269E9</v>
      </c>
      <c r="G261" s="12" t="s">
        <v>55</v>
      </c>
      <c r="H261" s="12">
        <v>2018.0</v>
      </c>
      <c r="J261" s="45"/>
      <c r="M261" s="16"/>
    </row>
    <row r="262" ht="12.75" customHeight="1">
      <c r="A262" s="12">
        <v>261.0</v>
      </c>
      <c r="B262" s="12">
        <v>32.0</v>
      </c>
      <c r="C262" s="12" t="s">
        <v>53</v>
      </c>
      <c r="D262" s="12">
        <v>65.0</v>
      </c>
      <c r="E262" s="12" t="s">
        <v>150</v>
      </c>
      <c r="F262" s="12">
        <v>3.2791981E7</v>
      </c>
      <c r="G262" s="12" t="s">
        <v>55</v>
      </c>
      <c r="H262" s="12">
        <v>2018.0</v>
      </c>
      <c r="J262" s="45"/>
      <c r="M262" s="16"/>
    </row>
    <row r="263" ht="12.75" customHeight="1">
      <c r="A263" s="12">
        <v>262.0</v>
      </c>
      <c r="B263" s="12">
        <v>32.0</v>
      </c>
      <c r="C263" s="12" t="s">
        <v>53</v>
      </c>
      <c r="D263" s="12">
        <v>66.0</v>
      </c>
      <c r="E263" s="12" t="s">
        <v>156</v>
      </c>
      <c r="F263" s="12">
        <v>242607.0</v>
      </c>
      <c r="G263" s="12" t="s">
        <v>55</v>
      </c>
      <c r="H263" s="12">
        <v>2018.0</v>
      </c>
      <c r="J263" s="45"/>
      <c r="M263" s="16"/>
    </row>
    <row r="264" ht="12.75" customHeight="1">
      <c r="A264" s="12">
        <v>263.0</v>
      </c>
      <c r="B264" s="12">
        <v>32.0</v>
      </c>
      <c r="C264" s="12" t="s">
        <v>53</v>
      </c>
      <c r="D264" s="12">
        <v>67.0</v>
      </c>
      <c r="E264" s="12" t="s">
        <v>143</v>
      </c>
      <c r="F264" s="12">
        <v>6.0395703E7</v>
      </c>
      <c r="G264" s="12" t="s">
        <v>55</v>
      </c>
      <c r="H264" s="12">
        <v>2018.0</v>
      </c>
      <c r="J264" s="45"/>
      <c r="M264" s="16"/>
    </row>
    <row r="265" ht="12.75" customHeight="1">
      <c r="A265" s="12">
        <v>264.0</v>
      </c>
      <c r="B265" s="12">
        <v>32.0</v>
      </c>
      <c r="C265" s="12" t="s">
        <v>53</v>
      </c>
      <c r="D265" s="12">
        <v>68.0</v>
      </c>
      <c r="E265" s="12" t="s">
        <v>147</v>
      </c>
      <c r="F265" s="12">
        <v>5.1933188E7</v>
      </c>
      <c r="G265" s="12" t="s">
        <v>55</v>
      </c>
      <c r="H265" s="12">
        <v>2018.0</v>
      </c>
      <c r="J265" s="45"/>
      <c r="M265" s="16"/>
    </row>
    <row r="266" ht="12.75" customHeight="1">
      <c r="A266" s="12">
        <v>265.0</v>
      </c>
      <c r="B266" s="12">
        <v>32.0</v>
      </c>
      <c r="C266" s="12" t="s">
        <v>53</v>
      </c>
      <c r="D266" s="12">
        <v>69.0</v>
      </c>
      <c r="E266" s="12" t="s">
        <v>127</v>
      </c>
      <c r="F266" s="12">
        <v>1.68628754E8</v>
      </c>
      <c r="G266" s="12" t="s">
        <v>55</v>
      </c>
      <c r="H266" s="12">
        <v>2018.0</v>
      </c>
      <c r="J266" s="45"/>
      <c r="M266" s="16"/>
    </row>
    <row r="267" ht="12.75" customHeight="1">
      <c r="A267" s="12">
        <v>266.0</v>
      </c>
      <c r="B267" s="12">
        <v>32.0</v>
      </c>
      <c r="C267" s="12" t="s">
        <v>53</v>
      </c>
      <c r="D267" s="12">
        <v>70.0</v>
      </c>
      <c r="E267" s="12" t="s">
        <v>124</v>
      </c>
      <c r="F267" s="12">
        <v>1.64904403E8</v>
      </c>
      <c r="G267" s="12" t="s">
        <v>55</v>
      </c>
      <c r="H267" s="12">
        <v>2018.0</v>
      </c>
      <c r="J267" s="45"/>
      <c r="M267" s="16"/>
    </row>
    <row r="268" ht="12.75" customHeight="1">
      <c r="A268" s="12">
        <v>267.0</v>
      </c>
      <c r="B268" s="12">
        <v>32.0</v>
      </c>
      <c r="C268" s="12" t="s">
        <v>53</v>
      </c>
      <c r="D268" s="12">
        <v>71.0</v>
      </c>
      <c r="E268" s="12" t="s">
        <v>111</v>
      </c>
      <c r="F268" s="12">
        <v>3.66073904E8</v>
      </c>
      <c r="G268" s="12" t="s">
        <v>55</v>
      </c>
      <c r="H268" s="12">
        <v>2018.0</v>
      </c>
      <c r="J268" s="45"/>
      <c r="M268" s="16"/>
    </row>
    <row r="269" ht="12.75" customHeight="1">
      <c r="A269" s="12">
        <v>268.0</v>
      </c>
      <c r="B269" s="12">
        <v>32.0</v>
      </c>
      <c r="C269" s="12" t="s">
        <v>53</v>
      </c>
      <c r="D269" s="12">
        <v>72.0</v>
      </c>
      <c r="E269" s="12" t="s">
        <v>129</v>
      </c>
      <c r="F269" s="12">
        <v>1.16198282E8</v>
      </c>
      <c r="G269" s="12" t="s">
        <v>55</v>
      </c>
      <c r="H269" s="12">
        <v>2018.0</v>
      </c>
      <c r="J269" s="45"/>
      <c r="M269" s="16"/>
    </row>
    <row r="270" ht="12.75" customHeight="1">
      <c r="A270" s="12">
        <v>269.0</v>
      </c>
      <c r="B270" s="12">
        <v>32.0</v>
      </c>
      <c r="C270" s="12" t="s">
        <v>53</v>
      </c>
      <c r="D270" s="12">
        <v>73.0</v>
      </c>
      <c r="E270" s="12" t="s">
        <v>109</v>
      </c>
      <c r="F270" s="12">
        <v>3.00187393E8</v>
      </c>
      <c r="G270" s="12" t="s">
        <v>55</v>
      </c>
      <c r="H270" s="12">
        <v>2018.0</v>
      </c>
      <c r="J270" s="45"/>
      <c r="M270" s="16"/>
    </row>
    <row r="271" ht="12.75" customHeight="1">
      <c r="A271" s="12">
        <v>270.0</v>
      </c>
      <c r="B271" s="12">
        <v>32.0</v>
      </c>
      <c r="C271" s="12" t="s">
        <v>53</v>
      </c>
      <c r="D271" s="12">
        <v>74.0</v>
      </c>
      <c r="E271" s="12" t="s">
        <v>135</v>
      </c>
      <c r="F271" s="12">
        <v>5.9049617E7</v>
      </c>
      <c r="G271" s="12" t="s">
        <v>55</v>
      </c>
      <c r="H271" s="12">
        <v>2018.0</v>
      </c>
      <c r="J271" s="45"/>
      <c r="M271" s="16"/>
    </row>
    <row r="272" ht="12.75" customHeight="1">
      <c r="A272" s="12">
        <v>271.0</v>
      </c>
      <c r="B272" s="12">
        <v>32.0</v>
      </c>
      <c r="C272" s="12" t="s">
        <v>53</v>
      </c>
      <c r="D272" s="12">
        <v>75.0</v>
      </c>
      <c r="E272" s="12" t="s">
        <v>160</v>
      </c>
      <c r="F272" s="12">
        <v>4846333.0</v>
      </c>
      <c r="G272" s="12" t="s">
        <v>55</v>
      </c>
      <c r="H272" s="12">
        <v>2018.0</v>
      </c>
      <c r="J272" s="45"/>
      <c r="M272" s="16"/>
    </row>
    <row r="273" ht="12.75" customHeight="1">
      <c r="A273" s="12">
        <v>272.0</v>
      </c>
      <c r="B273" s="12">
        <v>32.0</v>
      </c>
      <c r="C273" s="12" t="s">
        <v>53</v>
      </c>
      <c r="D273" s="12">
        <v>76.0</v>
      </c>
      <c r="E273" s="12" t="s">
        <v>126</v>
      </c>
      <c r="F273" s="12">
        <v>1.68569202E8</v>
      </c>
      <c r="G273" s="12" t="s">
        <v>55</v>
      </c>
      <c r="H273" s="12">
        <v>2018.0</v>
      </c>
      <c r="J273" s="45"/>
      <c r="M273" s="16"/>
    </row>
    <row r="274" ht="12.75" customHeight="1">
      <c r="A274" s="12">
        <v>273.0</v>
      </c>
      <c r="B274" s="12">
        <v>32.0</v>
      </c>
      <c r="C274" s="12" t="s">
        <v>53</v>
      </c>
      <c r="D274" s="12">
        <v>78.0</v>
      </c>
      <c r="E274" s="12" t="s">
        <v>159</v>
      </c>
      <c r="F274" s="12">
        <v>1.5736996E7</v>
      </c>
      <c r="G274" s="12" t="s">
        <v>55</v>
      </c>
      <c r="H274" s="12">
        <v>2018.0</v>
      </c>
      <c r="J274" s="45"/>
      <c r="M274" s="16"/>
    </row>
    <row r="275" ht="12.75" customHeight="1">
      <c r="A275" s="12">
        <v>274.0</v>
      </c>
      <c r="B275" s="12">
        <v>32.0</v>
      </c>
      <c r="C275" s="12" t="s">
        <v>53</v>
      </c>
      <c r="D275" s="12">
        <v>79.0</v>
      </c>
      <c r="E275" s="12" t="s">
        <v>154</v>
      </c>
      <c r="F275" s="12">
        <v>1.5914262E7</v>
      </c>
      <c r="G275" s="12" t="s">
        <v>55</v>
      </c>
      <c r="H275" s="12">
        <v>2018.0</v>
      </c>
      <c r="J275" s="45"/>
      <c r="M275" s="16"/>
    </row>
    <row r="276" ht="12.75" customHeight="1">
      <c r="A276" s="12">
        <v>275.0</v>
      </c>
      <c r="B276" s="12">
        <v>32.0</v>
      </c>
      <c r="C276" s="12" t="s">
        <v>53</v>
      </c>
      <c r="D276" s="12">
        <v>80.0</v>
      </c>
      <c r="E276" s="12" t="s">
        <v>161</v>
      </c>
      <c r="F276" s="12">
        <v>10826.0</v>
      </c>
      <c r="G276" s="12" t="s">
        <v>55</v>
      </c>
      <c r="H276" s="12">
        <v>2018.0</v>
      </c>
      <c r="J276" s="45"/>
      <c r="M276" s="16"/>
    </row>
    <row r="277" ht="12.75" customHeight="1">
      <c r="A277" s="12">
        <v>276.0</v>
      </c>
      <c r="B277" s="12">
        <v>32.0</v>
      </c>
      <c r="C277" s="12" t="s">
        <v>53</v>
      </c>
      <c r="D277" s="12">
        <v>81.0</v>
      </c>
      <c r="E277" s="12" t="s">
        <v>158</v>
      </c>
      <c r="F277" s="12">
        <v>1.3047726E7</v>
      </c>
      <c r="G277" s="12" t="s">
        <v>55</v>
      </c>
      <c r="H277" s="12">
        <v>2018.0</v>
      </c>
      <c r="J277" s="45"/>
      <c r="M277" s="16"/>
    </row>
    <row r="278" ht="12.75" customHeight="1">
      <c r="A278" s="12">
        <v>277.0</v>
      </c>
      <c r="B278" s="12">
        <v>32.0</v>
      </c>
      <c r="C278" s="12" t="s">
        <v>53</v>
      </c>
      <c r="D278" s="12">
        <v>82.0</v>
      </c>
      <c r="E278" s="12" t="s">
        <v>142</v>
      </c>
      <c r="F278" s="12">
        <v>6.698075E7</v>
      </c>
      <c r="G278" s="12" t="s">
        <v>55</v>
      </c>
      <c r="H278" s="12">
        <v>2018.0</v>
      </c>
      <c r="J278" s="45"/>
      <c r="M278" s="16"/>
    </row>
    <row r="279" ht="12.75" customHeight="1">
      <c r="A279" s="12">
        <v>278.0</v>
      </c>
      <c r="B279" s="12">
        <v>32.0</v>
      </c>
      <c r="C279" s="12" t="s">
        <v>53</v>
      </c>
      <c r="D279" s="12">
        <v>83.0</v>
      </c>
      <c r="E279" s="12" t="s">
        <v>145</v>
      </c>
      <c r="F279" s="12">
        <v>6.1393624E7</v>
      </c>
      <c r="G279" s="12" t="s">
        <v>55</v>
      </c>
      <c r="H279" s="12">
        <v>2018.0</v>
      </c>
      <c r="J279" s="45"/>
      <c r="M279" s="16"/>
    </row>
    <row r="280" ht="12.75" customHeight="1">
      <c r="A280" s="12">
        <v>279.0</v>
      </c>
      <c r="B280" s="12">
        <v>32.0</v>
      </c>
      <c r="C280" s="12" t="s">
        <v>53</v>
      </c>
      <c r="D280" s="12">
        <v>84.0</v>
      </c>
      <c r="E280" s="12" t="s">
        <v>63</v>
      </c>
      <c r="F280" s="12">
        <v>3.105110168E9</v>
      </c>
      <c r="G280" s="12" t="s">
        <v>55</v>
      </c>
      <c r="H280" s="12">
        <v>2018.0</v>
      </c>
      <c r="J280" s="45"/>
      <c r="M280" s="16"/>
    </row>
    <row r="281" ht="12.75" customHeight="1">
      <c r="A281" s="12">
        <v>280.0</v>
      </c>
      <c r="B281" s="12">
        <v>32.0</v>
      </c>
      <c r="C281" s="12" t="s">
        <v>53</v>
      </c>
      <c r="D281" s="12">
        <v>85.0</v>
      </c>
      <c r="E281" s="12" t="s">
        <v>59</v>
      </c>
      <c r="F281" s="12">
        <v>4.091298449E9</v>
      </c>
      <c r="G281" s="12" t="s">
        <v>55</v>
      </c>
      <c r="H281" s="12">
        <v>2018.0</v>
      </c>
      <c r="J281" s="45"/>
      <c r="M281" s="16"/>
    </row>
    <row r="282" ht="12.75" customHeight="1">
      <c r="A282" s="12">
        <v>281.0</v>
      </c>
      <c r="B282" s="12">
        <v>32.0</v>
      </c>
      <c r="C282" s="12" t="s">
        <v>53</v>
      </c>
      <c r="D282" s="12">
        <v>86.0</v>
      </c>
      <c r="E282" s="12" t="s">
        <v>163</v>
      </c>
      <c r="F282" s="12">
        <v>2051934.0</v>
      </c>
      <c r="G282" s="12" t="s">
        <v>55</v>
      </c>
      <c r="H282" s="12">
        <v>2018.0</v>
      </c>
      <c r="J282" s="45"/>
      <c r="M282" s="16"/>
    </row>
    <row r="283" ht="12.75" customHeight="1">
      <c r="A283" s="12">
        <v>282.0</v>
      </c>
      <c r="B283" s="12">
        <v>32.0</v>
      </c>
      <c r="C283" s="12" t="s">
        <v>53</v>
      </c>
      <c r="D283" s="12">
        <v>87.0</v>
      </c>
      <c r="E283" s="12" t="s">
        <v>56</v>
      </c>
      <c r="F283" s="12">
        <v>4.565848805E9</v>
      </c>
      <c r="G283" s="12" t="s">
        <v>55</v>
      </c>
      <c r="H283" s="12">
        <v>2018.0</v>
      </c>
      <c r="J283" s="45"/>
      <c r="M283" s="16"/>
    </row>
    <row r="284" ht="12.75" customHeight="1">
      <c r="A284" s="12">
        <v>283.0</v>
      </c>
      <c r="B284" s="12">
        <v>32.0</v>
      </c>
      <c r="C284" s="12" t="s">
        <v>53</v>
      </c>
      <c r="D284" s="12">
        <v>88.0</v>
      </c>
      <c r="E284" s="12" t="s">
        <v>140</v>
      </c>
      <c r="F284" s="12">
        <v>8.1570666E7</v>
      </c>
      <c r="G284" s="12" t="s">
        <v>55</v>
      </c>
      <c r="H284" s="12">
        <v>2018.0</v>
      </c>
      <c r="J284" s="45"/>
      <c r="M284" s="16"/>
    </row>
    <row r="285" ht="12.75" customHeight="1">
      <c r="A285" s="12">
        <v>284.0</v>
      </c>
      <c r="B285" s="12">
        <v>32.0</v>
      </c>
      <c r="C285" s="12" t="s">
        <v>53</v>
      </c>
      <c r="D285" s="12">
        <v>89.0</v>
      </c>
      <c r="E285" s="12" t="s">
        <v>162</v>
      </c>
      <c r="F285" s="12">
        <v>3063055.0</v>
      </c>
      <c r="G285" s="12" t="s">
        <v>55</v>
      </c>
      <c r="H285" s="12">
        <v>2018.0</v>
      </c>
      <c r="J285" s="45"/>
      <c r="M285" s="16"/>
    </row>
    <row r="286" ht="12.75" customHeight="1">
      <c r="A286" s="12">
        <v>285.0</v>
      </c>
      <c r="B286" s="12">
        <v>32.0</v>
      </c>
      <c r="C286" s="12" t="s">
        <v>53</v>
      </c>
      <c r="D286" s="12">
        <v>90.0</v>
      </c>
      <c r="E286" s="12" t="s">
        <v>105</v>
      </c>
      <c r="F286" s="12">
        <v>2.69312014E8</v>
      </c>
      <c r="G286" s="12" t="s">
        <v>55</v>
      </c>
      <c r="H286" s="12">
        <v>2018.0</v>
      </c>
      <c r="J286" s="45"/>
      <c r="M286" s="16"/>
    </row>
    <row r="287" ht="12.75" customHeight="1">
      <c r="A287" s="12">
        <v>286.0</v>
      </c>
      <c r="B287" s="12">
        <v>32.0</v>
      </c>
      <c r="C287" s="12" t="s">
        <v>53</v>
      </c>
      <c r="D287" s="12">
        <v>91.0</v>
      </c>
      <c r="E287" s="12" t="s">
        <v>155</v>
      </c>
      <c r="F287" s="12">
        <v>1.4592714E7</v>
      </c>
      <c r="G287" s="12" t="s">
        <v>55</v>
      </c>
      <c r="H287" s="12">
        <v>2018.0</v>
      </c>
      <c r="J287" s="45"/>
      <c r="M287" s="16"/>
    </row>
    <row r="288" ht="12.75" customHeight="1">
      <c r="A288" s="12">
        <v>287.0</v>
      </c>
      <c r="B288" s="12">
        <v>32.0</v>
      </c>
      <c r="C288" s="12" t="s">
        <v>53</v>
      </c>
      <c r="D288" s="12">
        <v>92.0</v>
      </c>
      <c r="E288" s="12" t="s">
        <v>104</v>
      </c>
      <c r="F288" s="12">
        <v>3.01352954E8</v>
      </c>
      <c r="G288" s="12" t="s">
        <v>55</v>
      </c>
      <c r="H288" s="12">
        <v>2018.0</v>
      </c>
      <c r="J288" s="45"/>
      <c r="M288" s="16"/>
    </row>
    <row r="289" ht="12.75" customHeight="1">
      <c r="A289" s="12">
        <v>288.0</v>
      </c>
      <c r="B289" s="12">
        <v>32.0</v>
      </c>
      <c r="C289" s="12" t="s">
        <v>53</v>
      </c>
      <c r="D289" s="12">
        <v>93.0</v>
      </c>
      <c r="E289" s="12" t="s">
        <v>164</v>
      </c>
      <c r="F289" s="12">
        <v>583165.0</v>
      </c>
      <c r="G289" s="12" t="s">
        <v>55</v>
      </c>
      <c r="H289" s="12">
        <v>2018.0</v>
      </c>
      <c r="J289" s="45"/>
      <c r="M289" s="16"/>
    </row>
    <row r="290" ht="12.75" customHeight="1">
      <c r="A290" s="12">
        <v>289.0</v>
      </c>
      <c r="B290" s="12">
        <v>32.0</v>
      </c>
      <c r="C290" s="12" t="s">
        <v>53</v>
      </c>
      <c r="D290" s="12">
        <v>94.0</v>
      </c>
      <c r="E290" s="12" t="s">
        <v>92</v>
      </c>
      <c r="F290" s="12">
        <v>3.20545308E8</v>
      </c>
      <c r="G290" s="12" t="s">
        <v>55</v>
      </c>
      <c r="H290" s="12">
        <v>2018.0</v>
      </c>
      <c r="J290" s="45"/>
      <c r="M290" s="16"/>
    </row>
    <row r="291" ht="12.75" customHeight="1">
      <c r="A291" s="12">
        <v>290.0</v>
      </c>
      <c r="B291" s="12">
        <v>32.0</v>
      </c>
      <c r="C291" s="12" t="s">
        <v>53</v>
      </c>
      <c r="D291" s="12">
        <v>95.0</v>
      </c>
      <c r="E291" s="12" t="s">
        <v>98</v>
      </c>
      <c r="F291" s="12">
        <v>3.40224312E8</v>
      </c>
      <c r="G291" s="12" t="s">
        <v>55</v>
      </c>
      <c r="H291" s="12">
        <v>2018.0</v>
      </c>
      <c r="J291" s="45"/>
      <c r="M291" s="16"/>
    </row>
    <row r="292" ht="12.75" customHeight="1">
      <c r="A292" s="12">
        <v>291.0</v>
      </c>
      <c r="B292" s="12">
        <v>32.0</v>
      </c>
      <c r="C292" s="12" t="s">
        <v>53</v>
      </c>
      <c r="D292" s="12">
        <v>96.0</v>
      </c>
      <c r="E292" s="12" t="s">
        <v>118</v>
      </c>
      <c r="F292" s="12">
        <v>2.02229757E8</v>
      </c>
      <c r="G292" s="12" t="s">
        <v>55</v>
      </c>
      <c r="H292" s="12">
        <v>2018.0</v>
      </c>
      <c r="J292" s="45"/>
      <c r="M292" s="16"/>
    </row>
    <row r="293" ht="12.75" customHeight="1">
      <c r="A293" s="12">
        <v>292.0</v>
      </c>
      <c r="B293" s="12">
        <v>32.0</v>
      </c>
      <c r="C293" s="12" t="s">
        <v>53</v>
      </c>
      <c r="D293" s="12">
        <v>97.0</v>
      </c>
      <c r="E293" s="12" t="s">
        <v>165</v>
      </c>
      <c r="F293" s="12">
        <v>273581.0</v>
      </c>
      <c r="G293" s="12" t="s">
        <v>55</v>
      </c>
      <c r="H293" s="12">
        <v>2018.0</v>
      </c>
      <c r="J293" s="45"/>
      <c r="M293" s="16"/>
    </row>
    <row r="294" ht="12.75" customHeight="1">
      <c r="A294" s="12">
        <v>293.0</v>
      </c>
      <c r="B294" s="12">
        <v>32.0</v>
      </c>
      <c r="C294" s="12" t="s">
        <v>53</v>
      </c>
      <c r="D294" s="12">
        <v>98.0</v>
      </c>
      <c r="E294" s="12" t="s">
        <v>166</v>
      </c>
      <c r="F294" s="12">
        <v>0.0</v>
      </c>
      <c r="G294" s="12" t="s">
        <v>55</v>
      </c>
      <c r="H294" s="12">
        <v>2018.0</v>
      </c>
      <c r="J294" s="45"/>
      <c r="M294" s="16"/>
    </row>
    <row r="295" ht="12.75" customHeight="1">
      <c r="A295" s="12">
        <v>294.0</v>
      </c>
      <c r="B295" s="12">
        <v>32.0</v>
      </c>
      <c r="C295" s="12" t="s">
        <v>53</v>
      </c>
      <c r="D295" s="12">
        <v>99.0</v>
      </c>
      <c r="E295" s="12" t="s">
        <v>157</v>
      </c>
      <c r="F295" s="12">
        <v>1.1893263E7</v>
      </c>
      <c r="G295" s="12" t="s">
        <v>55</v>
      </c>
      <c r="H295" s="12">
        <v>2018.0</v>
      </c>
      <c r="J295" s="45"/>
      <c r="M295" s="16"/>
    </row>
    <row r="296" ht="12.75" customHeight="1">
      <c r="A296" s="12">
        <v>295.0</v>
      </c>
      <c r="B296" s="12">
        <v>32.0</v>
      </c>
      <c r="C296" s="12" t="s">
        <v>53</v>
      </c>
      <c r="D296" s="12">
        <v>1.0</v>
      </c>
      <c r="E296" s="12" t="s">
        <v>54</v>
      </c>
      <c r="F296" s="12">
        <v>1598855.0</v>
      </c>
      <c r="G296" s="12" t="s">
        <v>55</v>
      </c>
      <c r="H296" s="12">
        <v>2019.0</v>
      </c>
      <c r="J296" s="45"/>
      <c r="M296" s="16"/>
    </row>
    <row r="297" ht="12.75" customHeight="1">
      <c r="A297" s="12">
        <v>296.0</v>
      </c>
      <c r="B297" s="12">
        <v>32.0</v>
      </c>
      <c r="C297" s="12" t="s">
        <v>53</v>
      </c>
      <c r="D297" s="12">
        <v>2.0</v>
      </c>
      <c r="E297" s="12" t="s">
        <v>58</v>
      </c>
      <c r="F297" s="12">
        <v>2084054.0</v>
      </c>
      <c r="G297" s="12" t="s">
        <v>55</v>
      </c>
      <c r="H297" s="12">
        <v>2019.0</v>
      </c>
      <c r="J297" s="45"/>
      <c r="M297" s="16"/>
    </row>
    <row r="298" ht="12.75" customHeight="1">
      <c r="A298" s="12">
        <v>297.0</v>
      </c>
      <c r="B298" s="12">
        <v>32.0</v>
      </c>
      <c r="C298" s="12" t="s">
        <v>53</v>
      </c>
      <c r="D298" s="12">
        <v>3.0</v>
      </c>
      <c r="E298" s="12" t="s">
        <v>62</v>
      </c>
      <c r="F298" s="12">
        <v>1.01555093E8</v>
      </c>
      <c r="G298" s="12" t="s">
        <v>55</v>
      </c>
      <c r="H298" s="12">
        <v>2019.0</v>
      </c>
      <c r="J298" s="45"/>
      <c r="M298" s="16"/>
    </row>
    <row r="299" ht="12.75" customHeight="1">
      <c r="A299" s="12">
        <v>298.0</v>
      </c>
      <c r="B299" s="12">
        <v>32.0</v>
      </c>
      <c r="C299" s="12" t="s">
        <v>53</v>
      </c>
      <c r="D299" s="12">
        <v>4.0</v>
      </c>
      <c r="E299" s="12" t="s">
        <v>75</v>
      </c>
      <c r="F299" s="12">
        <v>5.4729572E7</v>
      </c>
      <c r="G299" s="12" t="s">
        <v>55</v>
      </c>
      <c r="H299" s="12">
        <v>2019.0</v>
      </c>
      <c r="J299" s="45"/>
      <c r="M299" s="16"/>
    </row>
    <row r="300" ht="12.75" customHeight="1">
      <c r="A300" s="12">
        <v>299.0</v>
      </c>
      <c r="B300" s="12">
        <v>32.0</v>
      </c>
      <c r="C300" s="12" t="s">
        <v>53</v>
      </c>
      <c r="D300" s="12">
        <v>5.0</v>
      </c>
      <c r="E300" s="12" t="s">
        <v>78</v>
      </c>
      <c r="F300" s="12">
        <v>1594160.0</v>
      </c>
      <c r="G300" s="12" t="s">
        <v>55</v>
      </c>
      <c r="H300" s="12">
        <v>2019.0</v>
      </c>
      <c r="J300" s="45"/>
      <c r="M300" s="16"/>
    </row>
    <row r="301" ht="12.75" customHeight="1">
      <c r="A301" s="12">
        <v>300.0</v>
      </c>
      <c r="B301" s="12">
        <v>32.0</v>
      </c>
      <c r="C301" s="12" t="s">
        <v>53</v>
      </c>
      <c r="D301" s="12">
        <v>6.0</v>
      </c>
      <c r="E301" s="12" t="s">
        <v>81</v>
      </c>
      <c r="F301" s="12">
        <v>6960982.0</v>
      </c>
      <c r="G301" s="12" t="s">
        <v>55</v>
      </c>
      <c r="H301" s="12">
        <v>2019.0</v>
      </c>
      <c r="J301" s="45"/>
      <c r="M301" s="16"/>
    </row>
    <row r="302" ht="12.75" customHeight="1">
      <c r="A302" s="12">
        <v>301.0</v>
      </c>
      <c r="B302" s="12">
        <v>32.0</v>
      </c>
      <c r="C302" s="12" t="s">
        <v>53</v>
      </c>
      <c r="D302" s="12">
        <v>7.0</v>
      </c>
      <c r="E302" s="12" t="s">
        <v>82</v>
      </c>
      <c r="F302" s="12">
        <v>9925183.0</v>
      </c>
      <c r="G302" s="12" t="s">
        <v>55</v>
      </c>
      <c r="H302" s="12">
        <v>2019.0</v>
      </c>
      <c r="J302" s="45"/>
      <c r="M302" s="16"/>
    </row>
    <row r="303" ht="12.75" customHeight="1">
      <c r="A303" s="12">
        <v>302.0</v>
      </c>
      <c r="B303" s="12">
        <v>32.0</v>
      </c>
      <c r="C303" s="12" t="s">
        <v>53</v>
      </c>
      <c r="D303" s="12">
        <v>8.0</v>
      </c>
      <c r="E303" s="12" t="s">
        <v>83</v>
      </c>
      <c r="F303" s="12">
        <v>2.5604666E7</v>
      </c>
      <c r="G303" s="12" t="s">
        <v>55</v>
      </c>
      <c r="H303" s="12">
        <v>2019.0</v>
      </c>
      <c r="J303" s="45"/>
      <c r="M303" s="16"/>
    </row>
    <row r="304" ht="12.75" customHeight="1">
      <c r="A304" s="12">
        <v>303.0</v>
      </c>
      <c r="B304" s="12">
        <v>32.0</v>
      </c>
      <c r="C304" s="12" t="s">
        <v>53</v>
      </c>
      <c r="D304" s="12">
        <v>9.0</v>
      </c>
      <c r="E304" s="12" t="s">
        <v>84</v>
      </c>
      <c r="F304" s="12">
        <v>9.0360489E7</v>
      </c>
      <c r="G304" s="12" t="s">
        <v>55</v>
      </c>
      <c r="H304" s="12">
        <v>2019.0</v>
      </c>
      <c r="J304" s="45"/>
      <c r="M304" s="16"/>
    </row>
    <row r="305" ht="12.75" customHeight="1">
      <c r="A305" s="12">
        <v>304.0</v>
      </c>
      <c r="B305" s="12">
        <v>32.0</v>
      </c>
      <c r="C305" s="12" t="s">
        <v>53</v>
      </c>
      <c r="D305" s="12">
        <v>10.0</v>
      </c>
      <c r="E305" s="12" t="s">
        <v>85</v>
      </c>
      <c r="F305" s="12">
        <v>643.0</v>
      </c>
      <c r="G305" s="12" t="s">
        <v>55</v>
      </c>
      <c r="H305" s="12">
        <v>2019.0</v>
      </c>
      <c r="J305" s="45"/>
      <c r="M305" s="16"/>
    </row>
    <row r="306" ht="12.75" customHeight="1">
      <c r="A306" s="12">
        <v>305.0</v>
      </c>
      <c r="B306" s="12">
        <v>32.0</v>
      </c>
      <c r="C306" s="12" t="s">
        <v>53</v>
      </c>
      <c r="D306" s="12">
        <v>11.0</v>
      </c>
      <c r="E306" s="12" t="s">
        <v>86</v>
      </c>
      <c r="F306" s="12">
        <v>5926510.0</v>
      </c>
      <c r="G306" s="12" t="s">
        <v>55</v>
      </c>
      <c r="H306" s="12">
        <v>2019.0</v>
      </c>
      <c r="J306" s="45"/>
      <c r="M306" s="16"/>
    </row>
    <row r="307" ht="12.75" customHeight="1">
      <c r="A307" s="12">
        <v>306.0</v>
      </c>
      <c r="B307" s="12">
        <v>32.0</v>
      </c>
      <c r="C307" s="12" t="s">
        <v>53</v>
      </c>
      <c r="D307" s="12">
        <v>12.0</v>
      </c>
      <c r="E307" s="12" t="s">
        <v>89</v>
      </c>
      <c r="F307" s="12">
        <v>3727528.0</v>
      </c>
      <c r="G307" s="12" t="s">
        <v>55</v>
      </c>
      <c r="H307" s="12">
        <v>2019.0</v>
      </c>
      <c r="J307" s="45"/>
      <c r="M307" s="16"/>
    </row>
    <row r="308" ht="12.75" customHeight="1">
      <c r="A308" s="12">
        <v>307.0</v>
      </c>
      <c r="B308" s="12">
        <v>32.0</v>
      </c>
      <c r="C308" s="12" t="s">
        <v>53</v>
      </c>
      <c r="D308" s="12">
        <v>13.0</v>
      </c>
      <c r="E308" s="12" t="s">
        <v>91</v>
      </c>
      <c r="F308" s="12">
        <v>1.0733962E7</v>
      </c>
      <c r="G308" s="12" t="s">
        <v>55</v>
      </c>
      <c r="H308" s="12">
        <v>2019.0</v>
      </c>
      <c r="J308" s="45"/>
      <c r="M308" s="16"/>
    </row>
    <row r="309" ht="12.75" customHeight="1">
      <c r="A309" s="12">
        <v>308.0</v>
      </c>
      <c r="B309" s="12">
        <v>32.0</v>
      </c>
      <c r="C309" s="12" t="s">
        <v>53</v>
      </c>
      <c r="D309" s="12">
        <v>14.0</v>
      </c>
      <c r="E309" s="12" t="s">
        <v>93</v>
      </c>
      <c r="F309" s="12">
        <v>1207195.0</v>
      </c>
      <c r="G309" s="12" t="s">
        <v>55</v>
      </c>
      <c r="H309" s="12">
        <v>2019.0</v>
      </c>
      <c r="J309" s="45"/>
      <c r="M309" s="16"/>
    </row>
    <row r="310" ht="12.75" customHeight="1">
      <c r="A310" s="12">
        <v>309.0</v>
      </c>
      <c r="B310" s="12">
        <v>32.0</v>
      </c>
      <c r="C310" s="12" t="s">
        <v>53</v>
      </c>
      <c r="D310" s="12">
        <v>15.0</v>
      </c>
      <c r="E310" s="12" t="s">
        <v>95</v>
      </c>
      <c r="F310" s="12">
        <v>1.72012653E8</v>
      </c>
      <c r="G310" s="12" t="s">
        <v>55</v>
      </c>
      <c r="H310" s="12">
        <v>2019.0</v>
      </c>
      <c r="J310" s="45"/>
      <c r="M310" s="16"/>
    </row>
    <row r="311" ht="12.75" customHeight="1">
      <c r="A311" s="12">
        <v>310.0</v>
      </c>
      <c r="B311" s="12">
        <v>32.0</v>
      </c>
      <c r="C311" s="12" t="s">
        <v>53</v>
      </c>
      <c r="D311" s="12">
        <v>16.0</v>
      </c>
      <c r="E311" s="12" t="s">
        <v>97</v>
      </c>
      <c r="F311" s="12">
        <v>1.25456095E8</v>
      </c>
      <c r="G311" s="12" t="s">
        <v>55</v>
      </c>
      <c r="H311" s="12">
        <v>2019.0</v>
      </c>
      <c r="J311" s="45"/>
      <c r="M311" s="16"/>
    </row>
    <row r="312" ht="12.75" customHeight="1">
      <c r="A312" s="12">
        <v>311.0</v>
      </c>
      <c r="B312" s="12">
        <v>32.0</v>
      </c>
      <c r="C312" s="12" t="s">
        <v>53</v>
      </c>
      <c r="D312" s="12">
        <v>17.0</v>
      </c>
      <c r="E312" s="12" t="s">
        <v>101</v>
      </c>
      <c r="F312" s="12">
        <v>6.0879489E7</v>
      </c>
      <c r="G312" s="12" t="s">
        <v>55</v>
      </c>
      <c r="H312" s="12">
        <v>2019.0</v>
      </c>
      <c r="J312" s="45"/>
      <c r="M312" s="16"/>
    </row>
    <row r="313" ht="12.75" customHeight="1">
      <c r="A313" s="12">
        <v>312.0</v>
      </c>
      <c r="B313" s="12">
        <v>32.0</v>
      </c>
      <c r="C313" s="12" t="s">
        <v>53</v>
      </c>
      <c r="D313" s="12">
        <v>18.0</v>
      </c>
      <c r="E313" s="12" t="s">
        <v>103</v>
      </c>
      <c r="F313" s="12">
        <v>1.94087575E8</v>
      </c>
      <c r="G313" s="12" t="s">
        <v>55</v>
      </c>
      <c r="H313" s="12">
        <v>2019.0</v>
      </c>
      <c r="J313" s="45"/>
      <c r="M313" s="16"/>
    </row>
    <row r="314" ht="12.75" customHeight="1">
      <c r="A314" s="12">
        <v>313.0</v>
      </c>
      <c r="B314" s="12">
        <v>32.0</v>
      </c>
      <c r="C314" s="12" t="s">
        <v>53</v>
      </c>
      <c r="D314" s="12">
        <v>19.0</v>
      </c>
      <c r="E314" s="12" t="s">
        <v>90</v>
      </c>
      <c r="F314" s="12">
        <v>4.81610326E8</v>
      </c>
      <c r="G314" s="12" t="s">
        <v>55</v>
      </c>
      <c r="H314" s="12">
        <v>2019.0</v>
      </c>
      <c r="J314" s="45"/>
      <c r="M314" s="16"/>
    </row>
    <row r="315" ht="12.75" customHeight="1">
      <c r="A315" s="12">
        <v>314.0</v>
      </c>
      <c r="B315" s="12">
        <v>32.0</v>
      </c>
      <c r="C315" s="12" t="s">
        <v>53</v>
      </c>
      <c r="D315" s="12">
        <v>20.0</v>
      </c>
      <c r="E315" s="12" t="s">
        <v>106</v>
      </c>
      <c r="F315" s="12">
        <v>1.801527E7</v>
      </c>
      <c r="G315" s="12" t="s">
        <v>55</v>
      </c>
      <c r="H315" s="12">
        <v>2019.0</v>
      </c>
      <c r="J315" s="45"/>
      <c r="M315" s="16"/>
    </row>
    <row r="316" ht="12.75" customHeight="1">
      <c r="A316" s="12">
        <v>315.0</v>
      </c>
      <c r="B316" s="12">
        <v>32.0</v>
      </c>
      <c r="C316" s="12" t="s">
        <v>53</v>
      </c>
      <c r="D316" s="12">
        <v>21.0</v>
      </c>
      <c r="E316" s="12" t="s">
        <v>107</v>
      </c>
      <c r="F316" s="12">
        <v>3.20495546E8</v>
      </c>
      <c r="G316" s="12" t="s">
        <v>55</v>
      </c>
      <c r="H316" s="12">
        <v>2019.0</v>
      </c>
      <c r="J316" s="45"/>
      <c r="M316" s="16"/>
    </row>
    <row r="317" ht="12.75" customHeight="1">
      <c r="A317" s="12">
        <v>316.0</v>
      </c>
      <c r="B317" s="12">
        <v>32.0</v>
      </c>
      <c r="C317" s="12" t="s">
        <v>53</v>
      </c>
      <c r="D317" s="12">
        <v>22.0</v>
      </c>
      <c r="E317" s="12" t="s">
        <v>108</v>
      </c>
      <c r="F317" s="12">
        <v>4.0206518E7</v>
      </c>
      <c r="G317" s="12" t="s">
        <v>55</v>
      </c>
      <c r="H317" s="12">
        <v>2019.0</v>
      </c>
      <c r="J317" s="45"/>
      <c r="M317" s="16"/>
    </row>
    <row r="318" ht="12.75" customHeight="1">
      <c r="A318" s="12">
        <v>317.0</v>
      </c>
      <c r="B318" s="12">
        <v>32.0</v>
      </c>
      <c r="C318" s="12" t="s">
        <v>53</v>
      </c>
      <c r="D318" s="12">
        <v>23.0</v>
      </c>
      <c r="E318" s="12" t="s">
        <v>110</v>
      </c>
      <c r="F318" s="12">
        <v>3142985.0</v>
      </c>
      <c r="G318" s="12" t="s">
        <v>55</v>
      </c>
      <c r="H318" s="12">
        <v>2019.0</v>
      </c>
      <c r="J318" s="45"/>
      <c r="M318" s="16"/>
    </row>
    <row r="319" ht="12.75" customHeight="1">
      <c r="A319" s="12">
        <v>318.0</v>
      </c>
      <c r="B319" s="12">
        <v>32.0</v>
      </c>
      <c r="C319" s="12" t="s">
        <v>53</v>
      </c>
      <c r="D319" s="12">
        <v>24.0</v>
      </c>
      <c r="E319" s="12" t="s">
        <v>112</v>
      </c>
      <c r="F319" s="12">
        <v>1.49436454E8</v>
      </c>
      <c r="G319" s="12" t="s">
        <v>55</v>
      </c>
      <c r="H319" s="12">
        <v>2019.0</v>
      </c>
      <c r="J319" s="45"/>
      <c r="M319" s="16"/>
    </row>
    <row r="320" ht="12.75" customHeight="1">
      <c r="A320" s="12">
        <v>319.0</v>
      </c>
      <c r="B320" s="12">
        <v>32.0</v>
      </c>
      <c r="C320" s="12" t="s">
        <v>53</v>
      </c>
      <c r="D320" s="12">
        <v>25.0</v>
      </c>
      <c r="E320" s="12" t="s">
        <v>114</v>
      </c>
      <c r="F320" s="12">
        <v>8677857.0</v>
      </c>
      <c r="G320" s="12" t="s">
        <v>55</v>
      </c>
      <c r="H320" s="12">
        <v>2019.0</v>
      </c>
      <c r="J320" s="45"/>
      <c r="M320" s="16"/>
    </row>
    <row r="321" ht="12.75" customHeight="1">
      <c r="A321" s="12">
        <v>320.0</v>
      </c>
      <c r="B321" s="12">
        <v>32.0</v>
      </c>
      <c r="C321" s="12" t="s">
        <v>53</v>
      </c>
      <c r="D321" s="12">
        <v>26.0</v>
      </c>
      <c r="E321" s="12" t="s">
        <v>116</v>
      </c>
      <c r="F321" s="12">
        <v>2250452.0</v>
      </c>
      <c r="G321" s="12" t="s">
        <v>55</v>
      </c>
      <c r="H321" s="12">
        <v>2019.0</v>
      </c>
      <c r="J321" s="45"/>
      <c r="M321" s="16"/>
    </row>
    <row r="322" ht="12.75" customHeight="1">
      <c r="A322" s="12">
        <v>321.0</v>
      </c>
      <c r="B322" s="12">
        <v>32.0</v>
      </c>
      <c r="C322" s="12" t="s">
        <v>53</v>
      </c>
      <c r="D322" s="12">
        <v>27.0</v>
      </c>
      <c r="E322" s="12" t="s">
        <v>115</v>
      </c>
      <c r="F322" s="12">
        <v>2.29296865E8</v>
      </c>
      <c r="G322" s="12" t="s">
        <v>55</v>
      </c>
      <c r="H322" s="12">
        <v>2019.0</v>
      </c>
      <c r="J322" s="45"/>
      <c r="M322" s="16"/>
    </row>
    <row r="323" ht="12.75" customHeight="1">
      <c r="A323" s="12">
        <v>322.0</v>
      </c>
      <c r="B323" s="12">
        <v>32.0</v>
      </c>
      <c r="C323" s="12" t="s">
        <v>53</v>
      </c>
      <c r="D323" s="12">
        <v>28.0</v>
      </c>
      <c r="E323" s="12" t="s">
        <v>119</v>
      </c>
      <c r="F323" s="12">
        <v>4.5607723E7</v>
      </c>
      <c r="G323" s="12" t="s">
        <v>55</v>
      </c>
      <c r="H323" s="12">
        <v>2019.0</v>
      </c>
      <c r="J323" s="45"/>
      <c r="M323" s="16"/>
    </row>
    <row r="324" ht="12.75" customHeight="1">
      <c r="A324" s="12">
        <v>323.0</v>
      </c>
      <c r="B324" s="12">
        <v>32.0</v>
      </c>
      <c r="C324" s="12" t="s">
        <v>53</v>
      </c>
      <c r="D324" s="12">
        <v>29.0</v>
      </c>
      <c r="E324" s="12" t="s">
        <v>121</v>
      </c>
      <c r="F324" s="12">
        <v>1.05552528E8</v>
      </c>
      <c r="G324" s="12" t="s">
        <v>55</v>
      </c>
      <c r="H324" s="12">
        <v>2019.0</v>
      </c>
      <c r="J324" s="45"/>
      <c r="M324" s="16"/>
    </row>
    <row r="325" ht="12.75" customHeight="1">
      <c r="A325" s="12">
        <v>324.0</v>
      </c>
      <c r="B325" s="12">
        <v>32.0</v>
      </c>
      <c r="C325" s="12" t="s">
        <v>53</v>
      </c>
      <c r="D325" s="12">
        <v>30.0</v>
      </c>
      <c r="E325" s="12" t="s">
        <v>120</v>
      </c>
      <c r="F325" s="12">
        <v>2.24512051E8</v>
      </c>
      <c r="G325" s="12" t="s">
        <v>55</v>
      </c>
      <c r="H325" s="12">
        <v>2019.0</v>
      </c>
      <c r="J325" s="45"/>
      <c r="M325" s="16"/>
    </row>
    <row r="326" ht="12.75" customHeight="1">
      <c r="A326" s="12">
        <v>325.0</v>
      </c>
      <c r="B326" s="12">
        <v>32.0</v>
      </c>
      <c r="C326" s="12" t="s">
        <v>53</v>
      </c>
      <c r="D326" s="12">
        <v>31.0</v>
      </c>
      <c r="E326" s="12" t="s">
        <v>123</v>
      </c>
      <c r="F326" s="12">
        <v>1.2761368E7</v>
      </c>
      <c r="G326" s="12" t="s">
        <v>55</v>
      </c>
      <c r="H326" s="12">
        <v>2019.0</v>
      </c>
      <c r="J326" s="45"/>
      <c r="M326" s="16"/>
    </row>
    <row r="327" ht="12.75" customHeight="1">
      <c r="A327" s="12">
        <v>326.0</v>
      </c>
      <c r="B327" s="12">
        <v>32.0</v>
      </c>
      <c r="C327" s="12" t="s">
        <v>53</v>
      </c>
      <c r="D327" s="12">
        <v>32.0</v>
      </c>
      <c r="E327" s="12" t="s">
        <v>125</v>
      </c>
      <c r="F327" s="12">
        <v>9.6499648E7</v>
      </c>
      <c r="G327" s="12" t="s">
        <v>55</v>
      </c>
      <c r="H327" s="12">
        <v>2019.0</v>
      </c>
      <c r="J327" s="45"/>
      <c r="M327" s="16"/>
    </row>
    <row r="328" ht="12.75" customHeight="1">
      <c r="A328" s="12">
        <v>327.0</v>
      </c>
      <c r="B328" s="12">
        <v>32.0</v>
      </c>
      <c r="C328" s="12" t="s">
        <v>53</v>
      </c>
      <c r="D328" s="12">
        <v>33.0</v>
      </c>
      <c r="E328" s="12" t="s">
        <v>94</v>
      </c>
      <c r="F328" s="12">
        <v>3.57069013E8</v>
      </c>
      <c r="G328" s="12" t="s">
        <v>55</v>
      </c>
      <c r="H328" s="12">
        <v>2019.0</v>
      </c>
      <c r="J328" s="45"/>
      <c r="M328" s="16"/>
    </row>
    <row r="329" ht="12.75" customHeight="1">
      <c r="A329" s="12">
        <v>328.0</v>
      </c>
      <c r="B329" s="12">
        <v>32.0</v>
      </c>
      <c r="C329" s="12" t="s">
        <v>53</v>
      </c>
      <c r="D329" s="12">
        <v>34.0</v>
      </c>
      <c r="E329" s="12" t="s">
        <v>122</v>
      </c>
      <c r="F329" s="12">
        <v>1.76332737E8</v>
      </c>
      <c r="G329" s="12" t="s">
        <v>55</v>
      </c>
      <c r="H329" s="12">
        <v>2019.0</v>
      </c>
      <c r="J329" s="45"/>
      <c r="M329" s="16"/>
    </row>
    <row r="330" ht="12.75" customHeight="1">
      <c r="A330" s="12">
        <v>329.0</v>
      </c>
      <c r="B330" s="12">
        <v>32.0</v>
      </c>
      <c r="C330" s="12" t="s">
        <v>53</v>
      </c>
      <c r="D330" s="12">
        <v>35.0</v>
      </c>
      <c r="E330" s="12" t="s">
        <v>128</v>
      </c>
      <c r="F330" s="12">
        <v>8872868.0</v>
      </c>
      <c r="G330" s="12" t="s">
        <v>55</v>
      </c>
      <c r="H330" s="12">
        <v>2019.0</v>
      </c>
      <c r="J330" s="45"/>
      <c r="M330" s="16"/>
    </row>
    <row r="331" ht="12.75" customHeight="1">
      <c r="A331" s="12">
        <v>330.0</v>
      </c>
      <c r="B331" s="12">
        <v>32.0</v>
      </c>
      <c r="C331" s="12" t="s">
        <v>53</v>
      </c>
      <c r="D331" s="12">
        <v>36.0</v>
      </c>
      <c r="E331" s="12" t="s">
        <v>130</v>
      </c>
      <c r="F331" s="12">
        <v>534944.0</v>
      </c>
      <c r="G331" s="12" t="s">
        <v>55</v>
      </c>
      <c r="H331" s="12">
        <v>2019.0</v>
      </c>
      <c r="J331" s="45"/>
      <c r="M331" s="16"/>
    </row>
    <row r="332" ht="12.75" customHeight="1">
      <c r="A332" s="12">
        <v>331.0</v>
      </c>
      <c r="B332" s="12">
        <v>32.0</v>
      </c>
      <c r="C332" s="12" t="s">
        <v>53</v>
      </c>
      <c r="D332" s="12">
        <v>37.0</v>
      </c>
      <c r="E332" s="12" t="s">
        <v>131</v>
      </c>
      <c r="F332" s="12">
        <v>47273.0</v>
      </c>
      <c r="G332" s="12" t="s">
        <v>55</v>
      </c>
      <c r="H332" s="12">
        <v>2019.0</v>
      </c>
      <c r="J332" s="45"/>
      <c r="M332" s="16"/>
    </row>
    <row r="333" ht="12.75" customHeight="1">
      <c r="A333" s="12">
        <v>332.0</v>
      </c>
      <c r="B333" s="12">
        <v>32.0</v>
      </c>
      <c r="C333" s="12" t="s">
        <v>53</v>
      </c>
      <c r="D333" s="12">
        <v>38.0</v>
      </c>
      <c r="E333" s="12" t="s">
        <v>102</v>
      </c>
      <c r="F333" s="12">
        <v>3.03230298E8</v>
      </c>
      <c r="G333" s="12" t="s">
        <v>55</v>
      </c>
      <c r="H333" s="12">
        <v>2019.0</v>
      </c>
      <c r="J333" s="45"/>
      <c r="M333" s="16"/>
    </row>
    <row r="334" ht="12.75" customHeight="1">
      <c r="A334" s="12">
        <v>333.0</v>
      </c>
      <c r="B334" s="12">
        <v>32.0</v>
      </c>
      <c r="C334" s="12" t="s">
        <v>53</v>
      </c>
      <c r="D334" s="12">
        <v>39.0</v>
      </c>
      <c r="E334" s="12" t="s">
        <v>57</v>
      </c>
      <c r="F334" s="12">
        <v>7.75247653E8</v>
      </c>
      <c r="G334" s="12" t="s">
        <v>55</v>
      </c>
      <c r="H334" s="12">
        <v>2019.0</v>
      </c>
      <c r="J334" s="45"/>
      <c r="M334" s="16"/>
    </row>
    <row r="335" ht="12.75" customHeight="1">
      <c r="A335" s="12">
        <v>334.0</v>
      </c>
      <c r="B335" s="12">
        <v>32.0</v>
      </c>
      <c r="C335" s="12" t="s">
        <v>53</v>
      </c>
      <c r="D335" s="12">
        <v>40.0</v>
      </c>
      <c r="E335" s="12" t="s">
        <v>77</v>
      </c>
      <c r="F335" s="12">
        <v>1.351153405E9</v>
      </c>
      <c r="G335" s="12" t="s">
        <v>55</v>
      </c>
      <c r="H335" s="12">
        <v>2019.0</v>
      </c>
      <c r="J335" s="45"/>
      <c r="M335" s="16"/>
    </row>
    <row r="336" ht="12.75" customHeight="1">
      <c r="A336" s="12">
        <v>335.0</v>
      </c>
      <c r="B336" s="12">
        <v>32.0</v>
      </c>
      <c r="C336" s="12" t="s">
        <v>53</v>
      </c>
      <c r="D336" s="12">
        <v>41.0</v>
      </c>
      <c r="E336" s="12" t="s">
        <v>134</v>
      </c>
      <c r="F336" s="12">
        <v>4.6939243E7</v>
      </c>
      <c r="G336" s="12" t="s">
        <v>55</v>
      </c>
      <c r="H336" s="12">
        <v>2019.0</v>
      </c>
      <c r="J336" s="45"/>
      <c r="M336" s="16"/>
    </row>
    <row r="337" ht="12.75" customHeight="1">
      <c r="A337" s="12">
        <v>336.0</v>
      </c>
      <c r="B337" s="12">
        <v>32.0</v>
      </c>
      <c r="C337" s="12" t="s">
        <v>53</v>
      </c>
      <c r="D337" s="12">
        <v>42.0</v>
      </c>
      <c r="E337" s="12" t="s">
        <v>113</v>
      </c>
      <c r="F337" s="12">
        <v>2.93456643E8</v>
      </c>
      <c r="G337" s="12" t="s">
        <v>55</v>
      </c>
      <c r="H337" s="12">
        <v>2019.0</v>
      </c>
      <c r="J337" s="45"/>
      <c r="M337" s="16"/>
    </row>
    <row r="338" ht="12.75" customHeight="1">
      <c r="A338" s="12">
        <v>337.0</v>
      </c>
      <c r="B338" s="12">
        <v>32.0</v>
      </c>
      <c r="C338" s="12" t="s">
        <v>53</v>
      </c>
      <c r="D338" s="12">
        <v>43.0</v>
      </c>
      <c r="E338" s="12" t="s">
        <v>136</v>
      </c>
      <c r="F338" s="12">
        <v>149449.0</v>
      </c>
      <c r="G338" s="12" t="s">
        <v>55</v>
      </c>
      <c r="H338" s="12">
        <v>2019.0</v>
      </c>
      <c r="J338" s="45"/>
      <c r="M338" s="16"/>
    </row>
    <row r="339" ht="12.75" customHeight="1">
      <c r="A339" s="12">
        <v>338.0</v>
      </c>
      <c r="B339" s="12">
        <v>32.0</v>
      </c>
      <c r="C339" s="12" t="s">
        <v>53</v>
      </c>
      <c r="D339" s="12">
        <v>44.0</v>
      </c>
      <c r="E339" s="12" t="s">
        <v>117</v>
      </c>
      <c r="F339" s="12">
        <v>2.45181892E8</v>
      </c>
      <c r="G339" s="12" t="s">
        <v>55</v>
      </c>
      <c r="H339" s="12">
        <v>2019.0</v>
      </c>
      <c r="J339" s="45"/>
      <c r="M339" s="16"/>
    </row>
    <row r="340" ht="12.75" customHeight="1">
      <c r="A340" s="12">
        <v>339.0</v>
      </c>
      <c r="B340" s="12">
        <v>32.0</v>
      </c>
      <c r="C340" s="12" t="s">
        <v>53</v>
      </c>
      <c r="D340" s="12">
        <v>45.0</v>
      </c>
      <c r="E340" s="12" t="s">
        <v>137</v>
      </c>
      <c r="F340" s="12">
        <v>458.0</v>
      </c>
      <c r="G340" s="12" t="s">
        <v>55</v>
      </c>
      <c r="H340" s="12">
        <v>2019.0</v>
      </c>
      <c r="J340" s="45"/>
      <c r="M340" s="16"/>
    </row>
    <row r="341" ht="12.75" customHeight="1">
      <c r="A341" s="12">
        <v>340.0</v>
      </c>
      <c r="B341" s="12">
        <v>32.0</v>
      </c>
      <c r="C341" s="12" t="s">
        <v>53</v>
      </c>
      <c r="D341" s="12">
        <v>46.0</v>
      </c>
      <c r="E341" s="12" t="s">
        <v>139</v>
      </c>
      <c r="F341" s="12">
        <v>3.4012395E7</v>
      </c>
      <c r="G341" s="12" t="s">
        <v>55</v>
      </c>
      <c r="H341" s="12">
        <v>2019.0</v>
      </c>
      <c r="J341" s="45"/>
      <c r="M341" s="16"/>
    </row>
    <row r="342" ht="12.75" customHeight="1">
      <c r="A342" s="12">
        <v>341.0</v>
      </c>
      <c r="B342" s="12">
        <v>32.0</v>
      </c>
      <c r="C342" s="12" t="s">
        <v>53</v>
      </c>
      <c r="D342" s="12">
        <v>47.0</v>
      </c>
      <c r="E342" s="12" t="s">
        <v>141</v>
      </c>
      <c r="F342" s="12">
        <v>2960043.0</v>
      </c>
      <c r="G342" s="12" t="s">
        <v>55</v>
      </c>
      <c r="H342" s="12">
        <v>2019.0</v>
      </c>
      <c r="J342" s="45"/>
      <c r="M342" s="16"/>
    </row>
    <row r="343" ht="12.75" customHeight="1">
      <c r="A343" s="12">
        <v>342.0</v>
      </c>
      <c r="B343" s="12">
        <v>32.0</v>
      </c>
      <c r="C343" s="12" t="s">
        <v>53</v>
      </c>
      <c r="D343" s="12">
        <v>48.0</v>
      </c>
      <c r="E343" s="12" t="s">
        <v>60</v>
      </c>
      <c r="F343" s="12">
        <v>9.49151952E8</v>
      </c>
      <c r="G343" s="12" t="s">
        <v>55</v>
      </c>
      <c r="H343" s="12">
        <v>2019.0</v>
      </c>
      <c r="J343" s="45"/>
      <c r="M343" s="16"/>
    </row>
    <row r="344" ht="12.75" customHeight="1">
      <c r="A344" s="12">
        <v>343.0</v>
      </c>
      <c r="B344" s="12">
        <v>32.0</v>
      </c>
      <c r="C344" s="12" t="s">
        <v>53</v>
      </c>
      <c r="D344" s="12">
        <v>49.0</v>
      </c>
      <c r="E344" s="12" t="s">
        <v>144</v>
      </c>
      <c r="F344" s="12">
        <v>1.1547059E7</v>
      </c>
      <c r="G344" s="12" t="s">
        <v>55</v>
      </c>
      <c r="H344" s="12">
        <v>2019.0</v>
      </c>
      <c r="J344" s="45"/>
      <c r="M344" s="16"/>
    </row>
    <row r="345" ht="12.75" customHeight="1">
      <c r="A345" s="12">
        <v>344.0</v>
      </c>
      <c r="B345" s="12">
        <v>32.0</v>
      </c>
      <c r="C345" s="12" t="s">
        <v>53</v>
      </c>
      <c r="D345" s="12">
        <v>50.0</v>
      </c>
      <c r="E345" s="12" t="s">
        <v>146</v>
      </c>
      <c r="F345" s="12">
        <v>396421.0</v>
      </c>
      <c r="G345" s="12" t="s">
        <v>55</v>
      </c>
      <c r="H345" s="12">
        <v>2019.0</v>
      </c>
      <c r="J345" s="45"/>
      <c r="M345" s="16"/>
    </row>
    <row r="346" ht="12.75" customHeight="1">
      <c r="A346" s="12">
        <v>345.0</v>
      </c>
      <c r="B346" s="12">
        <v>32.0</v>
      </c>
      <c r="C346" s="12" t="s">
        <v>53</v>
      </c>
      <c r="D346" s="12">
        <v>51.0</v>
      </c>
      <c r="E346" s="12" t="s">
        <v>148</v>
      </c>
      <c r="F346" s="12">
        <v>998887.0</v>
      </c>
      <c r="G346" s="12" t="s">
        <v>55</v>
      </c>
      <c r="H346" s="12">
        <v>2019.0</v>
      </c>
      <c r="J346" s="45"/>
      <c r="M346" s="16"/>
    </row>
    <row r="347" ht="12.75" customHeight="1">
      <c r="A347" s="12">
        <v>346.0</v>
      </c>
      <c r="B347" s="12">
        <v>32.0</v>
      </c>
      <c r="C347" s="12" t="s">
        <v>53</v>
      </c>
      <c r="D347" s="12">
        <v>52.0</v>
      </c>
      <c r="E347" s="12" t="s">
        <v>96</v>
      </c>
      <c r="F347" s="12">
        <v>3.83465151E8</v>
      </c>
      <c r="G347" s="12" t="s">
        <v>55</v>
      </c>
      <c r="H347" s="12">
        <v>2019.0</v>
      </c>
      <c r="J347" s="45"/>
      <c r="M347" s="16"/>
    </row>
    <row r="348" ht="12.75" customHeight="1">
      <c r="A348" s="12">
        <v>347.0</v>
      </c>
      <c r="B348" s="12">
        <v>32.0</v>
      </c>
      <c r="C348" s="12" t="s">
        <v>53</v>
      </c>
      <c r="D348" s="12">
        <v>53.0</v>
      </c>
      <c r="E348" s="12" t="s">
        <v>149</v>
      </c>
      <c r="F348" s="12">
        <v>1306123.0</v>
      </c>
      <c r="G348" s="12" t="s">
        <v>55</v>
      </c>
      <c r="H348" s="12">
        <v>2019.0</v>
      </c>
      <c r="J348" s="45"/>
      <c r="M348" s="16"/>
    </row>
    <row r="349" ht="12.75" customHeight="1">
      <c r="A349" s="12">
        <v>348.0</v>
      </c>
      <c r="B349" s="12">
        <v>32.0</v>
      </c>
      <c r="C349" s="12" t="s">
        <v>53</v>
      </c>
      <c r="D349" s="12">
        <v>54.0</v>
      </c>
      <c r="E349" s="12" t="s">
        <v>87</v>
      </c>
      <c r="F349" s="12">
        <v>6.01032751E8</v>
      </c>
      <c r="G349" s="12" t="s">
        <v>55</v>
      </c>
      <c r="H349" s="12">
        <v>2019.0</v>
      </c>
      <c r="J349" s="45"/>
      <c r="M349" s="16"/>
    </row>
    <row r="350" ht="12.75" customHeight="1">
      <c r="A350" s="12">
        <v>349.0</v>
      </c>
      <c r="B350" s="12">
        <v>32.0</v>
      </c>
      <c r="C350" s="12" t="s">
        <v>53</v>
      </c>
      <c r="D350" s="12">
        <v>55.0</v>
      </c>
      <c r="E350" s="12" t="s">
        <v>64</v>
      </c>
      <c r="F350" s="12">
        <v>1.220004884E9</v>
      </c>
      <c r="G350" s="12" t="s">
        <v>55</v>
      </c>
      <c r="H350" s="12">
        <v>2019.0</v>
      </c>
      <c r="J350" s="45"/>
      <c r="M350" s="16"/>
    </row>
    <row r="351" ht="12.75" customHeight="1">
      <c r="A351" s="12">
        <v>350.0</v>
      </c>
      <c r="B351" s="12">
        <v>32.0</v>
      </c>
      <c r="C351" s="12" t="s">
        <v>53</v>
      </c>
      <c r="D351" s="12">
        <v>56.0</v>
      </c>
      <c r="E351" s="12" t="s">
        <v>151</v>
      </c>
      <c r="F351" s="12">
        <v>3.4773082E7</v>
      </c>
      <c r="G351" s="12" t="s">
        <v>55</v>
      </c>
      <c r="H351" s="12">
        <v>2019.0</v>
      </c>
      <c r="J351" s="45"/>
      <c r="M351" s="16"/>
    </row>
    <row r="352" ht="12.75" customHeight="1">
      <c r="A352" s="12">
        <v>351.0</v>
      </c>
      <c r="B352" s="12">
        <v>32.0</v>
      </c>
      <c r="C352" s="12" t="s">
        <v>53</v>
      </c>
      <c r="D352" s="12">
        <v>57.0</v>
      </c>
      <c r="E352" s="12" t="s">
        <v>152</v>
      </c>
      <c r="F352" s="12">
        <v>3.4065194E7</v>
      </c>
      <c r="G352" s="12" t="s">
        <v>55</v>
      </c>
      <c r="H352" s="12">
        <v>2019.0</v>
      </c>
      <c r="J352" s="45"/>
      <c r="M352" s="16"/>
    </row>
    <row r="353" ht="12.75" customHeight="1">
      <c r="A353" s="12">
        <v>352.0</v>
      </c>
      <c r="B353" s="12">
        <v>32.0</v>
      </c>
      <c r="C353" s="12" t="s">
        <v>53</v>
      </c>
      <c r="D353" s="12">
        <v>58.0</v>
      </c>
      <c r="E353" s="12" t="s">
        <v>153</v>
      </c>
      <c r="F353" s="12">
        <v>2.7773025E7</v>
      </c>
      <c r="G353" s="12" t="s">
        <v>55</v>
      </c>
      <c r="H353" s="12">
        <v>2019.0</v>
      </c>
      <c r="J353" s="45"/>
      <c r="M353" s="16"/>
    </row>
    <row r="354" ht="12.75" customHeight="1">
      <c r="A354" s="12">
        <v>353.0</v>
      </c>
      <c r="B354" s="12">
        <v>32.0</v>
      </c>
      <c r="C354" s="12" t="s">
        <v>53</v>
      </c>
      <c r="D354" s="12">
        <v>59.0</v>
      </c>
      <c r="E354" s="12" t="s">
        <v>132</v>
      </c>
      <c r="F354" s="12">
        <v>1.08491007E8</v>
      </c>
      <c r="G354" s="12" t="s">
        <v>55</v>
      </c>
      <c r="H354" s="12">
        <v>2019.0</v>
      </c>
      <c r="J354" s="45"/>
      <c r="M354" s="16"/>
    </row>
    <row r="355" ht="12.75" customHeight="1">
      <c r="A355" s="12">
        <v>354.0</v>
      </c>
      <c r="B355" s="12">
        <v>32.0</v>
      </c>
      <c r="C355" s="12" t="s">
        <v>53</v>
      </c>
      <c r="D355" s="12">
        <v>60.0</v>
      </c>
      <c r="E355" s="12" t="s">
        <v>138</v>
      </c>
      <c r="F355" s="12">
        <v>7.9956771E7</v>
      </c>
      <c r="G355" s="12" t="s">
        <v>55</v>
      </c>
      <c r="H355" s="12">
        <v>2019.0</v>
      </c>
      <c r="J355" s="45"/>
      <c r="M355" s="16"/>
    </row>
    <row r="356" ht="12.75" customHeight="1">
      <c r="A356" s="12">
        <v>355.0</v>
      </c>
      <c r="B356" s="12">
        <v>32.0</v>
      </c>
      <c r="C356" s="12" t="s">
        <v>53</v>
      </c>
      <c r="D356" s="12">
        <v>61.0</v>
      </c>
      <c r="E356" s="12" t="s">
        <v>76</v>
      </c>
      <c r="F356" s="12">
        <v>2.123801992E9</v>
      </c>
      <c r="G356" s="12" t="s">
        <v>55</v>
      </c>
      <c r="H356" s="12">
        <v>2019.0</v>
      </c>
      <c r="J356" s="45"/>
      <c r="M356" s="16"/>
    </row>
    <row r="357" ht="12.75" customHeight="1">
      <c r="A357" s="12">
        <v>356.0</v>
      </c>
      <c r="B357" s="12">
        <v>32.0</v>
      </c>
      <c r="C357" s="12" t="s">
        <v>53</v>
      </c>
      <c r="D357" s="12">
        <v>62.0</v>
      </c>
      <c r="E357" s="12" t="s">
        <v>80</v>
      </c>
      <c r="F357" s="12">
        <v>1.535176452E9</v>
      </c>
      <c r="G357" s="12" t="s">
        <v>55</v>
      </c>
      <c r="H357" s="12">
        <v>2019.0</v>
      </c>
      <c r="J357" s="45"/>
      <c r="M357" s="16"/>
    </row>
    <row r="358" ht="12.75" customHeight="1">
      <c r="A358" s="12">
        <v>357.0</v>
      </c>
      <c r="B358" s="12">
        <v>32.0</v>
      </c>
      <c r="C358" s="12" t="s">
        <v>53</v>
      </c>
      <c r="D358" s="12">
        <v>63.0</v>
      </c>
      <c r="E358" s="12" t="s">
        <v>133</v>
      </c>
      <c r="F358" s="12">
        <v>7.7312323E7</v>
      </c>
      <c r="G358" s="12" t="s">
        <v>55</v>
      </c>
      <c r="H358" s="12">
        <v>2019.0</v>
      </c>
      <c r="J358" s="45"/>
      <c r="M358" s="16"/>
    </row>
    <row r="359" ht="12.75" customHeight="1">
      <c r="A359" s="12">
        <v>358.0</v>
      </c>
      <c r="B359" s="12">
        <v>32.0</v>
      </c>
      <c r="C359" s="12" t="s">
        <v>53</v>
      </c>
      <c r="D359" s="12">
        <v>64.0</v>
      </c>
      <c r="E359" s="12" t="s">
        <v>79</v>
      </c>
      <c r="F359" s="12">
        <v>1.285719029E9</v>
      </c>
      <c r="G359" s="12" t="s">
        <v>55</v>
      </c>
      <c r="H359" s="12">
        <v>2019.0</v>
      </c>
      <c r="J359" s="45"/>
      <c r="M359" s="16"/>
    </row>
    <row r="360" ht="12.75" customHeight="1">
      <c r="A360" s="12">
        <v>359.0</v>
      </c>
      <c r="B360" s="12">
        <v>32.0</v>
      </c>
      <c r="C360" s="12" t="s">
        <v>53</v>
      </c>
      <c r="D360" s="12">
        <v>65.0</v>
      </c>
      <c r="E360" s="12" t="s">
        <v>150</v>
      </c>
      <c r="F360" s="12">
        <v>3.6162982E7</v>
      </c>
      <c r="G360" s="12" t="s">
        <v>55</v>
      </c>
      <c r="H360" s="12">
        <v>2019.0</v>
      </c>
      <c r="J360" s="45"/>
      <c r="M360" s="16"/>
    </row>
    <row r="361" ht="12.75" customHeight="1">
      <c r="A361" s="12">
        <v>360.0</v>
      </c>
      <c r="B361" s="12">
        <v>32.0</v>
      </c>
      <c r="C361" s="12" t="s">
        <v>53</v>
      </c>
      <c r="D361" s="12">
        <v>66.0</v>
      </c>
      <c r="E361" s="12" t="s">
        <v>156</v>
      </c>
      <c r="F361" s="12">
        <v>235550.0</v>
      </c>
      <c r="G361" s="12" t="s">
        <v>55</v>
      </c>
      <c r="H361" s="12">
        <v>2019.0</v>
      </c>
      <c r="J361" s="45"/>
      <c r="M361" s="16"/>
    </row>
    <row r="362" ht="12.75" customHeight="1">
      <c r="A362" s="12">
        <v>361.0</v>
      </c>
      <c r="B362" s="12">
        <v>32.0</v>
      </c>
      <c r="C362" s="12" t="s">
        <v>53</v>
      </c>
      <c r="D362" s="12">
        <v>67.0</v>
      </c>
      <c r="E362" s="12" t="s">
        <v>143</v>
      </c>
      <c r="F362" s="12">
        <v>6.2938844E7</v>
      </c>
      <c r="G362" s="12" t="s">
        <v>55</v>
      </c>
      <c r="H362" s="12">
        <v>2019.0</v>
      </c>
      <c r="J362" s="45"/>
      <c r="M362" s="16"/>
    </row>
    <row r="363" ht="12.75" customHeight="1">
      <c r="A363" s="12">
        <v>362.0</v>
      </c>
      <c r="B363" s="12">
        <v>32.0</v>
      </c>
      <c r="C363" s="12" t="s">
        <v>53</v>
      </c>
      <c r="D363" s="12">
        <v>68.0</v>
      </c>
      <c r="E363" s="12" t="s">
        <v>147</v>
      </c>
      <c r="F363" s="12">
        <v>5.5482852E7</v>
      </c>
      <c r="G363" s="12" t="s">
        <v>55</v>
      </c>
      <c r="H363" s="12">
        <v>2019.0</v>
      </c>
      <c r="J363" s="45"/>
      <c r="M363" s="16"/>
    </row>
    <row r="364" ht="12.75" customHeight="1">
      <c r="A364" s="12">
        <v>363.0</v>
      </c>
      <c r="B364" s="12">
        <v>32.0</v>
      </c>
      <c r="C364" s="12" t="s">
        <v>53</v>
      </c>
      <c r="D364" s="12">
        <v>69.0</v>
      </c>
      <c r="E364" s="12" t="s">
        <v>127</v>
      </c>
      <c r="F364" s="12">
        <v>1.27110932E8</v>
      </c>
      <c r="G364" s="12" t="s">
        <v>55</v>
      </c>
      <c r="H364" s="12">
        <v>2019.0</v>
      </c>
      <c r="J364" s="45"/>
      <c r="M364" s="16"/>
    </row>
    <row r="365" ht="12.75" customHeight="1">
      <c r="A365" s="12">
        <v>364.0</v>
      </c>
      <c r="B365" s="12">
        <v>32.0</v>
      </c>
      <c r="C365" s="12" t="s">
        <v>53</v>
      </c>
      <c r="D365" s="12">
        <v>70.0</v>
      </c>
      <c r="E365" s="12" t="s">
        <v>124</v>
      </c>
      <c r="F365" s="12">
        <v>1.63275993E8</v>
      </c>
      <c r="G365" s="12" t="s">
        <v>55</v>
      </c>
      <c r="H365" s="12">
        <v>2019.0</v>
      </c>
      <c r="J365" s="45"/>
      <c r="M365" s="16"/>
    </row>
    <row r="366" ht="12.75" customHeight="1">
      <c r="A366" s="12">
        <v>365.0</v>
      </c>
      <c r="B366" s="12">
        <v>32.0</v>
      </c>
      <c r="C366" s="12" t="s">
        <v>53</v>
      </c>
      <c r="D366" s="12">
        <v>71.0</v>
      </c>
      <c r="E366" s="12" t="s">
        <v>111</v>
      </c>
      <c r="F366" s="12">
        <v>7.25272779E8</v>
      </c>
      <c r="G366" s="12" t="s">
        <v>55</v>
      </c>
      <c r="H366" s="12">
        <v>2019.0</v>
      </c>
      <c r="J366" s="45"/>
      <c r="M366" s="16"/>
    </row>
    <row r="367" ht="12.75" customHeight="1">
      <c r="A367" s="12">
        <v>366.0</v>
      </c>
      <c r="B367" s="12">
        <v>32.0</v>
      </c>
      <c r="C367" s="12" t="s">
        <v>53</v>
      </c>
      <c r="D367" s="12">
        <v>72.0</v>
      </c>
      <c r="E367" s="12" t="s">
        <v>129</v>
      </c>
      <c r="F367" s="12">
        <v>9.3216106E7</v>
      </c>
      <c r="G367" s="12" t="s">
        <v>55</v>
      </c>
      <c r="H367" s="12">
        <v>2019.0</v>
      </c>
      <c r="J367" s="45"/>
      <c r="M367" s="16"/>
    </row>
    <row r="368" ht="12.75" customHeight="1">
      <c r="A368" s="12">
        <v>367.0</v>
      </c>
      <c r="B368" s="12">
        <v>32.0</v>
      </c>
      <c r="C368" s="12" t="s">
        <v>53</v>
      </c>
      <c r="D368" s="12">
        <v>73.0</v>
      </c>
      <c r="E368" s="12" t="s">
        <v>109</v>
      </c>
      <c r="F368" s="12">
        <v>2.87999011E8</v>
      </c>
      <c r="G368" s="12" t="s">
        <v>55</v>
      </c>
      <c r="H368" s="12">
        <v>2019.0</v>
      </c>
      <c r="J368" s="45"/>
      <c r="M368" s="16"/>
    </row>
    <row r="369" ht="12.75" customHeight="1">
      <c r="A369" s="12">
        <v>368.0</v>
      </c>
      <c r="B369" s="12">
        <v>32.0</v>
      </c>
      <c r="C369" s="12" t="s">
        <v>53</v>
      </c>
      <c r="D369" s="12">
        <v>74.0</v>
      </c>
      <c r="E369" s="12" t="s">
        <v>135</v>
      </c>
      <c r="F369" s="12">
        <v>9.186595E7</v>
      </c>
      <c r="G369" s="12" t="s">
        <v>55</v>
      </c>
      <c r="H369" s="12">
        <v>2019.0</v>
      </c>
      <c r="J369" s="45"/>
      <c r="M369" s="16"/>
    </row>
    <row r="370" ht="12.75" customHeight="1">
      <c r="A370" s="12">
        <v>369.0</v>
      </c>
      <c r="B370" s="12">
        <v>32.0</v>
      </c>
      <c r="C370" s="12" t="s">
        <v>53</v>
      </c>
      <c r="D370" s="12">
        <v>75.0</v>
      </c>
      <c r="E370" s="12" t="s">
        <v>160</v>
      </c>
      <c r="F370" s="12">
        <v>6788325.0</v>
      </c>
      <c r="G370" s="12" t="s">
        <v>55</v>
      </c>
      <c r="H370" s="12">
        <v>2019.0</v>
      </c>
      <c r="J370" s="45"/>
      <c r="M370" s="16"/>
    </row>
    <row r="371" ht="12.75" customHeight="1">
      <c r="A371" s="12">
        <v>370.0</v>
      </c>
      <c r="B371" s="12">
        <v>32.0</v>
      </c>
      <c r="C371" s="12" t="s">
        <v>53</v>
      </c>
      <c r="D371" s="12">
        <v>76.0</v>
      </c>
      <c r="E371" s="12" t="s">
        <v>126</v>
      </c>
      <c r="F371" s="12">
        <v>1.43695425E8</v>
      </c>
      <c r="G371" s="12" t="s">
        <v>55</v>
      </c>
      <c r="H371" s="12">
        <v>2019.0</v>
      </c>
      <c r="J371" s="45"/>
      <c r="M371" s="16"/>
    </row>
    <row r="372" ht="12.75" customHeight="1">
      <c r="A372" s="12">
        <v>371.0</v>
      </c>
      <c r="B372" s="12">
        <v>32.0</v>
      </c>
      <c r="C372" s="12" t="s">
        <v>53</v>
      </c>
      <c r="D372" s="12">
        <v>78.0</v>
      </c>
      <c r="E372" s="12" t="s">
        <v>159</v>
      </c>
      <c r="F372" s="12">
        <v>8516259.0</v>
      </c>
      <c r="G372" s="12" t="s">
        <v>55</v>
      </c>
      <c r="H372" s="12">
        <v>2019.0</v>
      </c>
      <c r="J372" s="45"/>
      <c r="M372" s="16"/>
    </row>
    <row r="373" ht="12.75" customHeight="1">
      <c r="A373" s="12">
        <v>372.0</v>
      </c>
      <c r="B373" s="12">
        <v>32.0</v>
      </c>
      <c r="C373" s="12" t="s">
        <v>53</v>
      </c>
      <c r="D373" s="12">
        <v>79.0</v>
      </c>
      <c r="E373" s="12" t="s">
        <v>154</v>
      </c>
      <c r="F373" s="12">
        <v>1.1647233E7</v>
      </c>
      <c r="G373" s="12" t="s">
        <v>55</v>
      </c>
      <c r="H373" s="12">
        <v>2019.0</v>
      </c>
      <c r="J373" s="45"/>
      <c r="M373" s="16"/>
    </row>
    <row r="374" ht="12.75" customHeight="1">
      <c r="A374" s="12">
        <v>373.0</v>
      </c>
      <c r="B374" s="12">
        <v>32.0</v>
      </c>
      <c r="C374" s="12" t="s">
        <v>53</v>
      </c>
      <c r="D374" s="12">
        <v>80.0</v>
      </c>
      <c r="E374" s="12" t="s">
        <v>161</v>
      </c>
      <c r="F374" s="12">
        <v>1059304.0</v>
      </c>
      <c r="G374" s="12" t="s">
        <v>55</v>
      </c>
      <c r="H374" s="12">
        <v>2019.0</v>
      </c>
      <c r="J374" s="45"/>
      <c r="M374" s="16"/>
    </row>
    <row r="375" ht="12.75" customHeight="1">
      <c r="A375" s="12">
        <v>374.0</v>
      </c>
      <c r="B375" s="12">
        <v>32.0</v>
      </c>
      <c r="C375" s="12" t="s">
        <v>53</v>
      </c>
      <c r="D375" s="12">
        <v>81.0</v>
      </c>
      <c r="E375" s="12" t="s">
        <v>158</v>
      </c>
      <c r="F375" s="12">
        <v>9444383.0</v>
      </c>
      <c r="G375" s="12" t="s">
        <v>55</v>
      </c>
      <c r="H375" s="12">
        <v>2019.0</v>
      </c>
      <c r="J375" s="45"/>
      <c r="M375" s="16"/>
    </row>
    <row r="376" ht="12.75" customHeight="1">
      <c r="A376" s="12">
        <v>375.0</v>
      </c>
      <c r="B376" s="12">
        <v>32.0</v>
      </c>
      <c r="C376" s="12" t="s">
        <v>53</v>
      </c>
      <c r="D376" s="12">
        <v>82.0</v>
      </c>
      <c r="E376" s="12" t="s">
        <v>142</v>
      </c>
      <c r="F376" s="12">
        <v>6.3910872E7</v>
      </c>
      <c r="G376" s="12" t="s">
        <v>55</v>
      </c>
      <c r="H376" s="12">
        <v>2019.0</v>
      </c>
      <c r="J376" s="45"/>
      <c r="M376" s="16"/>
    </row>
    <row r="377" ht="12.75" customHeight="1">
      <c r="A377" s="12">
        <v>376.0</v>
      </c>
      <c r="B377" s="12">
        <v>32.0</v>
      </c>
      <c r="C377" s="12" t="s">
        <v>53</v>
      </c>
      <c r="D377" s="12">
        <v>83.0</v>
      </c>
      <c r="E377" s="12" t="s">
        <v>145</v>
      </c>
      <c r="F377" s="12">
        <v>5.2638066E7</v>
      </c>
      <c r="G377" s="12" t="s">
        <v>55</v>
      </c>
      <c r="H377" s="12">
        <v>2019.0</v>
      </c>
      <c r="J377" s="45"/>
      <c r="M377" s="16"/>
    </row>
    <row r="378" ht="12.75" customHeight="1">
      <c r="A378" s="12">
        <v>377.0</v>
      </c>
      <c r="B378" s="12">
        <v>32.0</v>
      </c>
      <c r="C378" s="12" t="s">
        <v>53</v>
      </c>
      <c r="D378" s="12">
        <v>84.0</v>
      </c>
      <c r="E378" s="12" t="s">
        <v>63</v>
      </c>
      <c r="F378" s="12">
        <v>2.872397632E9</v>
      </c>
      <c r="G378" s="12" t="s">
        <v>55</v>
      </c>
      <c r="H378" s="12">
        <v>2019.0</v>
      </c>
      <c r="J378" s="45"/>
      <c r="M378" s="16"/>
    </row>
    <row r="379" ht="12.75" customHeight="1">
      <c r="A379" s="12">
        <v>378.0</v>
      </c>
      <c r="B379" s="12">
        <v>32.0</v>
      </c>
      <c r="C379" s="12" t="s">
        <v>53</v>
      </c>
      <c r="D379" s="12">
        <v>85.0</v>
      </c>
      <c r="E379" s="12" t="s">
        <v>59</v>
      </c>
      <c r="F379" s="12">
        <v>3.935456341E9</v>
      </c>
      <c r="G379" s="12" t="s">
        <v>55</v>
      </c>
      <c r="H379" s="12">
        <v>2019.0</v>
      </c>
      <c r="J379" s="45"/>
      <c r="M379" s="16"/>
    </row>
    <row r="380" ht="12.75" customHeight="1">
      <c r="A380" s="12">
        <v>379.0</v>
      </c>
      <c r="B380" s="12">
        <v>32.0</v>
      </c>
      <c r="C380" s="12" t="s">
        <v>53</v>
      </c>
      <c r="D380" s="12">
        <v>86.0</v>
      </c>
      <c r="E380" s="12" t="s">
        <v>163</v>
      </c>
      <c r="F380" s="12">
        <v>2230663.0</v>
      </c>
      <c r="G380" s="12" t="s">
        <v>55</v>
      </c>
      <c r="H380" s="12">
        <v>2019.0</v>
      </c>
      <c r="J380" s="45"/>
      <c r="M380" s="16"/>
    </row>
    <row r="381" ht="12.75" customHeight="1">
      <c r="A381" s="12">
        <v>380.0</v>
      </c>
      <c r="B381" s="12">
        <v>32.0</v>
      </c>
      <c r="C381" s="12" t="s">
        <v>53</v>
      </c>
      <c r="D381" s="12">
        <v>87.0</v>
      </c>
      <c r="E381" s="12" t="s">
        <v>56</v>
      </c>
      <c r="F381" s="12">
        <v>4.643359777E9</v>
      </c>
      <c r="G381" s="12" t="s">
        <v>55</v>
      </c>
      <c r="H381" s="12">
        <v>2019.0</v>
      </c>
      <c r="J381" s="45"/>
      <c r="M381" s="16"/>
    </row>
    <row r="382" ht="12.75" customHeight="1">
      <c r="A382" s="12">
        <v>381.0</v>
      </c>
      <c r="B382" s="12">
        <v>32.0</v>
      </c>
      <c r="C382" s="12" t="s">
        <v>53</v>
      </c>
      <c r="D382" s="12">
        <v>88.0</v>
      </c>
      <c r="E382" s="12" t="s">
        <v>140</v>
      </c>
      <c r="F382" s="12">
        <v>1.04570323E8</v>
      </c>
      <c r="G382" s="12" t="s">
        <v>55</v>
      </c>
      <c r="H382" s="12">
        <v>2019.0</v>
      </c>
      <c r="J382" s="45"/>
      <c r="M382" s="16"/>
    </row>
    <row r="383" ht="12.75" customHeight="1">
      <c r="A383" s="12">
        <v>382.0</v>
      </c>
      <c r="B383" s="12">
        <v>32.0</v>
      </c>
      <c r="C383" s="12" t="s">
        <v>53</v>
      </c>
      <c r="D383" s="12">
        <v>89.0</v>
      </c>
      <c r="E383" s="12" t="s">
        <v>162</v>
      </c>
      <c r="F383" s="12">
        <v>2370898.0</v>
      </c>
      <c r="G383" s="12" t="s">
        <v>55</v>
      </c>
      <c r="H383" s="12">
        <v>2019.0</v>
      </c>
      <c r="J383" s="45"/>
      <c r="M383" s="16"/>
    </row>
    <row r="384" ht="12.75" customHeight="1">
      <c r="A384" s="12">
        <v>383.0</v>
      </c>
      <c r="B384" s="12">
        <v>32.0</v>
      </c>
      <c r="C384" s="12" t="s">
        <v>53</v>
      </c>
      <c r="D384" s="12">
        <v>90.0</v>
      </c>
      <c r="E384" s="12" t="s">
        <v>105</v>
      </c>
      <c r="F384" s="12">
        <v>3.25366379E8</v>
      </c>
      <c r="G384" s="12" t="s">
        <v>55</v>
      </c>
      <c r="H384" s="12">
        <v>2019.0</v>
      </c>
      <c r="J384" s="45"/>
      <c r="M384" s="16"/>
    </row>
    <row r="385" ht="12.75" customHeight="1">
      <c r="A385" s="12">
        <v>384.0</v>
      </c>
      <c r="B385" s="12">
        <v>32.0</v>
      </c>
      <c r="C385" s="12" t="s">
        <v>53</v>
      </c>
      <c r="D385" s="12">
        <v>91.0</v>
      </c>
      <c r="E385" s="12" t="s">
        <v>155</v>
      </c>
      <c r="F385" s="12">
        <v>1.33065E7</v>
      </c>
      <c r="G385" s="12" t="s">
        <v>55</v>
      </c>
      <c r="H385" s="12">
        <v>2019.0</v>
      </c>
      <c r="J385" s="45"/>
      <c r="M385" s="16"/>
    </row>
    <row r="386" ht="12.75" customHeight="1">
      <c r="A386" s="12">
        <v>385.0</v>
      </c>
      <c r="B386" s="12">
        <v>32.0</v>
      </c>
      <c r="C386" s="12" t="s">
        <v>53</v>
      </c>
      <c r="D386" s="12">
        <v>92.0</v>
      </c>
      <c r="E386" s="12" t="s">
        <v>104</v>
      </c>
      <c r="F386" s="12">
        <v>3.20568632E8</v>
      </c>
      <c r="G386" s="12" t="s">
        <v>55</v>
      </c>
      <c r="H386" s="12">
        <v>2019.0</v>
      </c>
      <c r="J386" s="45"/>
      <c r="M386" s="16"/>
    </row>
    <row r="387" ht="12.75" customHeight="1">
      <c r="A387" s="12">
        <v>386.0</v>
      </c>
      <c r="B387" s="12">
        <v>32.0</v>
      </c>
      <c r="C387" s="12" t="s">
        <v>53</v>
      </c>
      <c r="D387" s="12">
        <v>93.0</v>
      </c>
      <c r="E387" s="12" t="s">
        <v>164</v>
      </c>
      <c r="F387" s="12">
        <v>140736.0</v>
      </c>
      <c r="G387" s="12" t="s">
        <v>55</v>
      </c>
      <c r="H387" s="12">
        <v>2019.0</v>
      </c>
      <c r="J387" s="45"/>
      <c r="M387" s="16"/>
    </row>
    <row r="388" ht="12.75" customHeight="1">
      <c r="A388" s="12">
        <v>387.0</v>
      </c>
      <c r="B388" s="12">
        <v>32.0</v>
      </c>
      <c r="C388" s="12" t="s">
        <v>53</v>
      </c>
      <c r="D388" s="12">
        <v>94.0</v>
      </c>
      <c r="E388" s="12" t="s">
        <v>92</v>
      </c>
      <c r="F388" s="12">
        <v>4.86441073E8</v>
      </c>
      <c r="G388" s="12" t="s">
        <v>55</v>
      </c>
      <c r="H388" s="12">
        <v>2019.0</v>
      </c>
      <c r="J388" s="45"/>
      <c r="M388" s="16"/>
    </row>
    <row r="389" ht="12.75" customHeight="1">
      <c r="A389" s="12">
        <v>388.0</v>
      </c>
      <c r="B389" s="12">
        <v>32.0</v>
      </c>
      <c r="C389" s="12" t="s">
        <v>53</v>
      </c>
      <c r="D389" s="12">
        <v>95.0</v>
      </c>
      <c r="E389" s="12" t="s">
        <v>98</v>
      </c>
      <c r="F389" s="12">
        <v>3.46716382E8</v>
      </c>
      <c r="G389" s="12" t="s">
        <v>55</v>
      </c>
      <c r="H389" s="12">
        <v>2019.0</v>
      </c>
      <c r="J389" s="45"/>
      <c r="M389" s="16"/>
    </row>
    <row r="390" ht="12.75" customHeight="1">
      <c r="A390" s="12">
        <v>389.0</v>
      </c>
      <c r="B390" s="12">
        <v>32.0</v>
      </c>
      <c r="C390" s="12" t="s">
        <v>53</v>
      </c>
      <c r="D390" s="12">
        <v>96.0</v>
      </c>
      <c r="E390" s="12" t="s">
        <v>118</v>
      </c>
      <c r="F390" s="12">
        <v>2.43614047E8</v>
      </c>
      <c r="G390" s="12" t="s">
        <v>55</v>
      </c>
      <c r="H390" s="12">
        <v>2019.0</v>
      </c>
      <c r="J390" s="45"/>
      <c r="M390" s="16"/>
    </row>
    <row r="391" ht="12.75" customHeight="1">
      <c r="A391" s="12">
        <v>390.0</v>
      </c>
      <c r="B391" s="12">
        <v>32.0</v>
      </c>
      <c r="C391" s="12" t="s">
        <v>53</v>
      </c>
      <c r="D391" s="12">
        <v>97.0</v>
      </c>
      <c r="E391" s="12" t="s">
        <v>165</v>
      </c>
      <c r="F391" s="12">
        <v>242237.0</v>
      </c>
      <c r="G391" s="12" t="s">
        <v>55</v>
      </c>
      <c r="H391" s="12">
        <v>2019.0</v>
      </c>
      <c r="J391" s="45"/>
      <c r="M391" s="16"/>
    </row>
    <row r="392" ht="12.75" customHeight="1">
      <c r="A392" s="12">
        <v>391.0</v>
      </c>
      <c r="B392" s="12">
        <v>32.0</v>
      </c>
      <c r="C392" s="12" t="s">
        <v>53</v>
      </c>
      <c r="D392" s="12">
        <v>98.0</v>
      </c>
      <c r="E392" s="12" t="s">
        <v>166</v>
      </c>
      <c r="F392" s="12">
        <v>0.0</v>
      </c>
      <c r="G392" s="12" t="s">
        <v>55</v>
      </c>
      <c r="H392" s="12">
        <v>2019.0</v>
      </c>
      <c r="J392" s="45"/>
      <c r="M392" s="16"/>
    </row>
    <row r="393" ht="12.75" customHeight="1">
      <c r="A393" s="12">
        <v>392.0</v>
      </c>
      <c r="B393" s="12">
        <v>32.0</v>
      </c>
      <c r="C393" s="12" t="s">
        <v>53</v>
      </c>
      <c r="D393" s="12">
        <v>99.0</v>
      </c>
      <c r="E393" s="12" t="s">
        <v>157</v>
      </c>
      <c r="F393" s="12">
        <v>1.2703704E7</v>
      </c>
      <c r="G393" s="12" t="s">
        <v>55</v>
      </c>
      <c r="H393" s="12">
        <v>2019.0</v>
      </c>
      <c r="J393" s="45"/>
      <c r="M393" s="16"/>
    </row>
    <row r="394" ht="12.75" customHeight="1">
      <c r="A394" s="12">
        <v>393.0</v>
      </c>
      <c r="B394" s="12">
        <v>32.0</v>
      </c>
      <c r="C394" s="12" t="s">
        <v>53</v>
      </c>
      <c r="D394" s="12">
        <v>1.0</v>
      </c>
      <c r="E394" s="12" t="s">
        <v>54</v>
      </c>
      <c r="F394" s="12">
        <v>2054691.0</v>
      </c>
      <c r="G394" s="12" t="s">
        <v>55</v>
      </c>
      <c r="H394" s="12">
        <v>2020.0</v>
      </c>
      <c r="J394" s="45"/>
      <c r="M394" s="16"/>
    </row>
    <row r="395" ht="12.75" customHeight="1">
      <c r="A395" s="12">
        <v>394.0</v>
      </c>
      <c r="B395" s="12">
        <v>32.0</v>
      </c>
      <c r="C395" s="12" t="s">
        <v>53</v>
      </c>
      <c r="D395" s="12">
        <v>2.0</v>
      </c>
      <c r="E395" s="12" t="s">
        <v>58</v>
      </c>
      <c r="F395" s="12">
        <v>2225615.0</v>
      </c>
      <c r="G395" s="12" t="s">
        <v>55</v>
      </c>
      <c r="H395" s="12">
        <v>2020.0</v>
      </c>
      <c r="J395" s="45"/>
      <c r="M395" s="16"/>
    </row>
    <row r="396" ht="12.75" customHeight="1">
      <c r="A396" s="12">
        <v>395.0</v>
      </c>
      <c r="B396" s="12">
        <v>32.0</v>
      </c>
      <c r="C396" s="12" t="s">
        <v>53</v>
      </c>
      <c r="D396" s="12">
        <v>3.0</v>
      </c>
      <c r="E396" s="12" t="s">
        <v>62</v>
      </c>
      <c r="F396" s="12">
        <v>1.46675039E8</v>
      </c>
      <c r="G396" s="12" t="s">
        <v>55</v>
      </c>
      <c r="H396" s="12">
        <v>2020.0</v>
      </c>
      <c r="J396" s="45"/>
      <c r="M396" s="16"/>
    </row>
    <row r="397" ht="12.75" customHeight="1">
      <c r="A397" s="12">
        <v>396.0</v>
      </c>
      <c r="B397" s="12">
        <v>32.0</v>
      </c>
      <c r="C397" s="12" t="s">
        <v>53</v>
      </c>
      <c r="D397" s="12">
        <v>4.0</v>
      </c>
      <c r="E397" s="12" t="s">
        <v>75</v>
      </c>
      <c r="F397" s="12">
        <v>9.4168703E7</v>
      </c>
      <c r="G397" s="12" t="s">
        <v>55</v>
      </c>
      <c r="H397" s="12">
        <v>2020.0</v>
      </c>
      <c r="J397" s="45"/>
      <c r="M397" s="16"/>
    </row>
    <row r="398" ht="12.75" customHeight="1">
      <c r="A398" s="12">
        <v>397.0</v>
      </c>
      <c r="B398" s="12">
        <v>32.0</v>
      </c>
      <c r="C398" s="12" t="s">
        <v>53</v>
      </c>
      <c r="D398" s="12">
        <v>5.0</v>
      </c>
      <c r="E398" s="12" t="s">
        <v>78</v>
      </c>
      <c r="F398" s="12">
        <v>1979596.0</v>
      </c>
      <c r="G398" s="12" t="s">
        <v>55</v>
      </c>
      <c r="H398" s="12">
        <v>2020.0</v>
      </c>
      <c r="J398" s="45"/>
      <c r="M398" s="16"/>
    </row>
    <row r="399" ht="12.75" customHeight="1">
      <c r="A399" s="12">
        <v>398.0</v>
      </c>
      <c r="B399" s="12">
        <v>32.0</v>
      </c>
      <c r="C399" s="12" t="s">
        <v>53</v>
      </c>
      <c r="D399" s="12">
        <v>6.0</v>
      </c>
      <c r="E399" s="12" t="s">
        <v>81</v>
      </c>
      <c r="F399" s="12">
        <v>7526061.0</v>
      </c>
      <c r="G399" s="12" t="s">
        <v>55</v>
      </c>
      <c r="H399" s="12">
        <v>2020.0</v>
      </c>
      <c r="J399" s="45"/>
      <c r="M399" s="16"/>
    </row>
    <row r="400" ht="12.75" customHeight="1">
      <c r="A400" s="12">
        <v>399.0</v>
      </c>
      <c r="B400" s="12">
        <v>32.0</v>
      </c>
      <c r="C400" s="12" t="s">
        <v>53</v>
      </c>
      <c r="D400" s="12">
        <v>7.0</v>
      </c>
      <c r="E400" s="12" t="s">
        <v>82</v>
      </c>
      <c r="F400" s="12">
        <v>1.1527256E7</v>
      </c>
      <c r="G400" s="12" t="s">
        <v>55</v>
      </c>
      <c r="H400" s="12">
        <v>2020.0</v>
      </c>
      <c r="J400" s="45"/>
      <c r="M400" s="16"/>
    </row>
    <row r="401" ht="12.75" customHeight="1">
      <c r="A401" s="12">
        <v>400.0</v>
      </c>
      <c r="B401" s="12">
        <v>32.0</v>
      </c>
      <c r="C401" s="12" t="s">
        <v>53</v>
      </c>
      <c r="D401" s="12">
        <v>8.0</v>
      </c>
      <c r="E401" s="12" t="s">
        <v>83</v>
      </c>
      <c r="F401" s="12">
        <v>4.0899248E7</v>
      </c>
      <c r="G401" s="12" t="s">
        <v>55</v>
      </c>
      <c r="H401" s="12">
        <v>2020.0</v>
      </c>
      <c r="J401" s="45"/>
      <c r="M401" s="16"/>
    </row>
    <row r="402" ht="12.75" customHeight="1">
      <c r="A402" s="12">
        <v>401.0</v>
      </c>
      <c r="B402" s="12">
        <v>32.0</v>
      </c>
      <c r="C402" s="12" t="s">
        <v>53</v>
      </c>
      <c r="D402" s="12">
        <v>9.0</v>
      </c>
      <c r="E402" s="12" t="s">
        <v>84</v>
      </c>
      <c r="F402" s="12">
        <v>1.05972802E8</v>
      </c>
      <c r="G402" s="12" t="s">
        <v>55</v>
      </c>
      <c r="H402" s="12">
        <v>2020.0</v>
      </c>
      <c r="J402" s="45"/>
      <c r="M402" s="16"/>
    </row>
    <row r="403" ht="12.75" customHeight="1">
      <c r="A403" s="12">
        <v>402.0</v>
      </c>
      <c r="B403" s="12">
        <v>32.0</v>
      </c>
      <c r="C403" s="12" t="s">
        <v>53</v>
      </c>
      <c r="D403" s="12">
        <v>10.0</v>
      </c>
      <c r="E403" s="12" t="s">
        <v>85</v>
      </c>
      <c r="F403" s="12">
        <v>83758.0</v>
      </c>
      <c r="G403" s="12" t="s">
        <v>55</v>
      </c>
      <c r="H403" s="12">
        <v>2020.0</v>
      </c>
      <c r="J403" s="45"/>
      <c r="M403" s="16"/>
    </row>
    <row r="404" ht="12.75" customHeight="1">
      <c r="A404" s="12">
        <v>403.0</v>
      </c>
      <c r="B404" s="12">
        <v>32.0</v>
      </c>
      <c r="C404" s="12" t="s">
        <v>53</v>
      </c>
      <c r="D404" s="12">
        <v>11.0</v>
      </c>
      <c r="E404" s="12" t="s">
        <v>86</v>
      </c>
      <c r="F404" s="12">
        <v>4782228.0</v>
      </c>
      <c r="G404" s="12" t="s">
        <v>55</v>
      </c>
      <c r="H404" s="12">
        <v>2020.0</v>
      </c>
      <c r="J404" s="45"/>
      <c r="M404" s="16"/>
    </row>
    <row r="405" ht="12.75" customHeight="1">
      <c r="A405" s="12">
        <v>404.0</v>
      </c>
      <c r="B405" s="12">
        <v>32.0</v>
      </c>
      <c r="C405" s="12" t="s">
        <v>53</v>
      </c>
      <c r="D405" s="12">
        <v>12.0</v>
      </c>
      <c r="E405" s="12" t="s">
        <v>89</v>
      </c>
      <c r="F405" s="12">
        <v>3585331.0</v>
      </c>
      <c r="G405" s="12" t="s">
        <v>55</v>
      </c>
      <c r="H405" s="12">
        <v>2020.0</v>
      </c>
      <c r="J405" s="45"/>
      <c r="M405" s="16"/>
    </row>
    <row r="406" ht="12.75" customHeight="1">
      <c r="A406" s="12">
        <v>405.0</v>
      </c>
      <c r="B406" s="12">
        <v>32.0</v>
      </c>
      <c r="C406" s="12" t="s">
        <v>53</v>
      </c>
      <c r="D406" s="12">
        <v>13.0</v>
      </c>
      <c r="E406" s="12" t="s">
        <v>91</v>
      </c>
      <c r="F406" s="12">
        <v>8242132.0</v>
      </c>
      <c r="G406" s="12" t="s">
        <v>55</v>
      </c>
      <c r="H406" s="12">
        <v>2020.0</v>
      </c>
      <c r="J406" s="45"/>
      <c r="M406" s="16"/>
    </row>
    <row r="407" ht="12.75" customHeight="1">
      <c r="A407" s="12">
        <v>406.0</v>
      </c>
      <c r="B407" s="12">
        <v>32.0</v>
      </c>
      <c r="C407" s="12" t="s">
        <v>53</v>
      </c>
      <c r="D407" s="12">
        <v>14.0</v>
      </c>
      <c r="E407" s="12" t="s">
        <v>93</v>
      </c>
      <c r="F407" s="12">
        <v>1025977.0</v>
      </c>
      <c r="G407" s="12" t="s">
        <v>55</v>
      </c>
      <c r="H407" s="12">
        <v>2020.0</v>
      </c>
      <c r="J407" s="45"/>
      <c r="M407" s="16"/>
    </row>
    <row r="408" ht="12.75" customHeight="1">
      <c r="A408" s="12">
        <v>407.0</v>
      </c>
      <c r="B408" s="12">
        <v>32.0</v>
      </c>
      <c r="C408" s="12" t="s">
        <v>53</v>
      </c>
      <c r="D408" s="12">
        <v>15.0</v>
      </c>
      <c r="E408" s="12" t="s">
        <v>95</v>
      </c>
      <c r="F408" s="12">
        <v>2.08053089E8</v>
      </c>
      <c r="G408" s="12" t="s">
        <v>55</v>
      </c>
      <c r="H408" s="12">
        <v>2020.0</v>
      </c>
      <c r="J408" s="45"/>
      <c r="M408" s="16"/>
    </row>
    <row r="409" ht="12.75" customHeight="1">
      <c r="A409" s="12">
        <v>408.0</v>
      </c>
      <c r="B409" s="12">
        <v>32.0</v>
      </c>
      <c r="C409" s="12" t="s">
        <v>53</v>
      </c>
      <c r="D409" s="12">
        <v>16.0</v>
      </c>
      <c r="E409" s="12" t="s">
        <v>97</v>
      </c>
      <c r="F409" s="12">
        <v>6.5498105E7</v>
      </c>
      <c r="G409" s="12" t="s">
        <v>55</v>
      </c>
      <c r="H409" s="12">
        <v>2020.0</v>
      </c>
      <c r="J409" s="45"/>
      <c r="M409" s="16"/>
    </row>
    <row r="410" ht="12.75" customHeight="1">
      <c r="A410" s="12">
        <v>409.0</v>
      </c>
      <c r="B410" s="12">
        <v>32.0</v>
      </c>
      <c r="C410" s="12" t="s">
        <v>53</v>
      </c>
      <c r="D410" s="12">
        <v>17.0</v>
      </c>
      <c r="E410" s="12" t="s">
        <v>101</v>
      </c>
      <c r="F410" s="12">
        <v>5.789637E7</v>
      </c>
      <c r="G410" s="12" t="s">
        <v>55</v>
      </c>
      <c r="H410" s="12">
        <v>2020.0</v>
      </c>
      <c r="J410" s="45"/>
      <c r="M410" s="16"/>
    </row>
    <row r="411" ht="12.75" customHeight="1">
      <c r="A411" s="12">
        <v>410.0</v>
      </c>
      <c r="B411" s="12">
        <v>32.0</v>
      </c>
      <c r="C411" s="12" t="s">
        <v>53</v>
      </c>
      <c r="D411" s="12">
        <v>18.0</v>
      </c>
      <c r="E411" s="12" t="s">
        <v>103</v>
      </c>
      <c r="F411" s="12">
        <v>2.04530605E8</v>
      </c>
      <c r="G411" s="12" t="s">
        <v>55</v>
      </c>
      <c r="H411" s="12">
        <v>2020.0</v>
      </c>
      <c r="J411" s="45"/>
      <c r="M411" s="16"/>
    </row>
    <row r="412" ht="12.75" customHeight="1">
      <c r="A412" s="12">
        <v>411.0</v>
      </c>
      <c r="B412" s="12">
        <v>32.0</v>
      </c>
      <c r="C412" s="12" t="s">
        <v>53</v>
      </c>
      <c r="D412" s="12">
        <v>19.0</v>
      </c>
      <c r="E412" s="12" t="s">
        <v>90</v>
      </c>
      <c r="F412" s="12">
        <v>5.36093881E8</v>
      </c>
      <c r="G412" s="12" t="s">
        <v>55</v>
      </c>
      <c r="H412" s="12">
        <v>2020.0</v>
      </c>
      <c r="J412" s="45"/>
      <c r="M412" s="16"/>
    </row>
    <row r="413" ht="12.75" customHeight="1">
      <c r="A413" s="12">
        <v>412.0</v>
      </c>
      <c r="B413" s="12">
        <v>32.0</v>
      </c>
      <c r="C413" s="12" t="s">
        <v>53</v>
      </c>
      <c r="D413" s="12">
        <v>20.0</v>
      </c>
      <c r="E413" s="12" t="s">
        <v>106</v>
      </c>
      <c r="F413" s="12">
        <v>1.3668629E7</v>
      </c>
      <c r="G413" s="12" t="s">
        <v>55</v>
      </c>
      <c r="H413" s="12">
        <v>2020.0</v>
      </c>
      <c r="J413" s="45"/>
      <c r="M413" s="16"/>
    </row>
    <row r="414" ht="12.75" customHeight="1">
      <c r="A414" s="12">
        <v>413.0</v>
      </c>
      <c r="B414" s="12">
        <v>32.0</v>
      </c>
      <c r="C414" s="12" t="s">
        <v>53</v>
      </c>
      <c r="D414" s="12">
        <v>21.0</v>
      </c>
      <c r="E414" s="12" t="s">
        <v>107</v>
      </c>
      <c r="F414" s="12">
        <v>2.55756223E8</v>
      </c>
      <c r="G414" s="12" t="s">
        <v>55</v>
      </c>
      <c r="H414" s="12">
        <v>2020.0</v>
      </c>
      <c r="J414" s="45"/>
      <c r="M414" s="16"/>
    </row>
    <row r="415" ht="12.75" customHeight="1">
      <c r="A415" s="12">
        <v>414.0</v>
      </c>
      <c r="B415" s="12">
        <v>32.0</v>
      </c>
      <c r="C415" s="12" t="s">
        <v>53</v>
      </c>
      <c r="D415" s="12">
        <v>22.0</v>
      </c>
      <c r="E415" s="12" t="s">
        <v>108</v>
      </c>
      <c r="F415" s="12">
        <v>2.6982192E7</v>
      </c>
      <c r="G415" s="12" t="s">
        <v>55</v>
      </c>
      <c r="H415" s="12">
        <v>2020.0</v>
      </c>
      <c r="J415" s="45"/>
      <c r="M415" s="16"/>
    </row>
    <row r="416" ht="12.75" customHeight="1">
      <c r="A416" s="12">
        <v>415.0</v>
      </c>
      <c r="B416" s="12">
        <v>32.0</v>
      </c>
      <c r="C416" s="12" t="s">
        <v>53</v>
      </c>
      <c r="D416" s="12">
        <v>23.0</v>
      </c>
      <c r="E416" s="12" t="s">
        <v>110</v>
      </c>
      <c r="F416" s="12">
        <v>1.301014E7</v>
      </c>
      <c r="G416" s="12" t="s">
        <v>55</v>
      </c>
      <c r="H416" s="12">
        <v>2020.0</v>
      </c>
      <c r="J416" s="45"/>
      <c r="M416" s="16"/>
    </row>
    <row r="417" ht="12.75" customHeight="1">
      <c r="A417" s="12">
        <v>416.0</v>
      </c>
      <c r="B417" s="12">
        <v>32.0</v>
      </c>
      <c r="C417" s="12" t="s">
        <v>53</v>
      </c>
      <c r="D417" s="12">
        <v>24.0</v>
      </c>
      <c r="E417" s="12" t="s">
        <v>112</v>
      </c>
      <c r="F417" s="12">
        <v>1.19130374E8</v>
      </c>
      <c r="G417" s="12" t="s">
        <v>55</v>
      </c>
      <c r="H417" s="12">
        <v>2020.0</v>
      </c>
      <c r="J417" s="45"/>
      <c r="M417" s="16"/>
    </row>
    <row r="418" ht="12.75" customHeight="1">
      <c r="A418" s="12">
        <v>417.0</v>
      </c>
      <c r="B418" s="12">
        <v>32.0</v>
      </c>
      <c r="C418" s="12" t="s">
        <v>53</v>
      </c>
      <c r="D418" s="12">
        <v>25.0</v>
      </c>
      <c r="E418" s="12" t="s">
        <v>114</v>
      </c>
      <c r="F418" s="12">
        <v>7045971.0</v>
      </c>
      <c r="G418" s="12" t="s">
        <v>55</v>
      </c>
      <c r="H418" s="12">
        <v>2020.0</v>
      </c>
      <c r="J418" s="45"/>
      <c r="M418" s="16"/>
    </row>
    <row r="419" ht="12.75" customHeight="1">
      <c r="A419" s="12">
        <v>418.0</v>
      </c>
      <c r="B419" s="12">
        <v>32.0</v>
      </c>
      <c r="C419" s="12" t="s">
        <v>53</v>
      </c>
      <c r="D419" s="12">
        <v>26.0</v>
      </c>
      <c r="E419" s="12" t="s">
        <v>116</v>
      </c>
      <c r="F419" s="12">
        <v>256904.0</v>
      </c>
      <c r="G419" s="12" t="s">
        <v>55</v>
      </c>
      <c r="H419" s="12">
        <v>2020.0</v>
      </c>
      <c r="J419" s="45"/>
      <c r="M419" s="16"/>
    </row>
    <row r="420" ht="12.75" customHeight="1">
      <c r="A420" s="12">
        <v>419.0</v>
      </c>
      <c r="B420" s="12">
        <v>32.0</v>
      </c>
      <c r="C420" s="12" t="s">
        <v>53</v>
      </c>
      <c r="D420" s="12">
        <v>27.0</v>
      </c>
      <c r="E420" s="12" t="s">
        <v>115</v>
      </c>
      <c r="F420" s="12">
        <v>2.031201E8</v>
      </c>
      <c r="G420" s="12" t="s">
        <v>55</v>
      </c>
      <c r="H420" s="12">
        <v>2020.0</v>
      </c>
      <c r="J420" s="45"/>
      <c r="M420" s="16"/>
    </row>
    <row r="421" ht="12.75" customHeight="1">
      <c r="A421" s="12">
        <v>420.0</v>
      </c>
      <c r="B421" s="12">
        <v>32.0</v>
      </c>
      <c r="C421" s="12" t="s">
        <v>53</v>
      </c>
      <c r="D421" s="12">
        <v>28.0</v>
      </c>
      <c r="E421" s="12" t="s">
        <v>119</v>
      </c>
      <c r="F421" s="12">
        <v>3.8043909E7</v>
      </c>
      <c r="G421" s="12" t="s">
        <v>55</v>
      </c>
      <c r="H421" s="12">
        <v>2020.0</v>
      </c>
      <c r="J421" s="45"/>
      <c r="M421" s="16"/>
    </row>
    <row r="422" ht="12.75" customHeight="1">
      <c r="A422" s="12">
        <v>421.0</v>
      </c>
      <c r="B422" s="12">
        <v>32.0</v>
      </c>
      <c r="C422" s="12" t="s">
        <v>53</v>
      </c>
      <c r="D422" s="12">
        <v>29.0</v>
      </c>
      <c r="E422" s="12" t="s">
        <v>121</v>
      </c>
      <c r="F422" s="12">
        <v>1.03855951E8</v>
      </c>
      <c r="G422" s="12" t="s">
        <v>55</v>
      </c>
      <c r="H422" s="12">
        <v>2020.0</v>
      </c>
      <c r="J422" s="45"/>
      <c r="M422" s="16"/>
    </row>
    <row r="423" ht="12.75" customHeight="1">
      <c r="A423" s="12">
        <v>422.0</v>
      </c>
      <c r="B423" s="12">
        <v>32.0</v>
      </c>
      <c r="C423" s="12" t="s">
        <v>53</v>
      </c>
      <c r="D423" s="12">
        <v>30.0</v>
      </c>
      <c r="E423" s="12" t="s">
        <v>120</v>
      </c>
      <c r="F423" s="12">
        <v>1.90412918E8</v>
      </c>
      <c r="G423" s="12" t="s">
        <v>55</v>
      </c>
      <c r="H423" s="12">
        <v>2020.0</v>
      </c>
      <c r="J423" s="45"/>
      <c r="M423" s="16"/>
    </row>
    <row r="424" ht="12.75" customHeight="1">
      <c r="A424" s="12">
        <v>423.0</v>
      </c>
      <c r="B424" s="12">
        <v>32.0</v>
      </c>
      <c r="C424" s="12" t="s">
        <v>53</v>
      </c>
      <c r="D424" s="12">
        <v>31.0</v>
      </c>
      <c r="E424" s="12" t="s">
        <v>123</v>
      </c>
      <c r="F424" s="12">
        <v>8554576.0</v>
      </c>
      <c r="G424" s="12" t="s">
        <v>55</v>
      </c>
      <c r="H424" s="12">
        <v>2020.0</v>
      </c>
      <c r="J424" s="45"/>
      <c r="M424" s="16"/>
    </row>
    <row r="425" ht="12.75" customHeight="1">
      <c r="A425" s="12">
        <v>424.0</v>
      </c>
      <c r="B425" s="12">
        <v>32.0</v>
      </c>
      <c r="C425" s="12" t="s">
        <v>53</v>
      </c>
      <c r="D425" s="12">
        <v>32.0</v>
      </c>
      <c r="E425" s="12" t="s">
        <v>125</v>
      </c>
      <c r="F425" s="12">
        <v>7.5368888E7</v>
      </c>
      <c r="G425" s="12" t="s">
        <v>55</v>
      </c>
      <c r="H425" s="12">
        <v>2020.0</v>
      </c>
      <c r="J425" s="45"/>
      <c r="M425" s="16"/>
    </row>
    <row r="426" ht="12.75" customHeight="1">
      <c r="A426" s="12">
        <v>425.0</v>
      </c>
      <c r="B426" s="12">
        <v>32.0</v>
      </c>
      <c r="C426" s="12" t="s">
        <v>53</v>
      </c>
      <c r="D426" s="12">
        <v>33.0</v>
      </c>
      <c r="E426" s="12" t="s">
        <v>94</v>
      </c>
      <c r="F426" s="12">
        <v>3.8313448E8</v>
      </c>
      <c r="G426" s="12" t="s">
        <v>55</v>
      </c>
      <c r="H426" s="12">
        <v>2020.0</v>
      </c>
      <c r="J426" s="45"/>
      <c r="M426" s="16"/>
    </row>
    <row r="427" ht="12.75" customHeight="1">
      <c r="A427" s="12">
        <v>426.0</v>
      </c>
      <c r="B427" s="12">
        <v>32.0</v>
      </c>
      <c r="C427" s="12" t="s">
        <v>53</v>
      </c>
      <c r="D427" s="12">
        <v>34.0</v>
      </c>
      <c r="E427" s="12" t="s">
        <v>122</v>
      </c>
      <c r="F427" s="12">
        <v>2.36295843E8</v>
      </c>
      <c r="G427" s="12" t="s">
        <v>55</v>
      </c>
      <c r="H427" s="12">
        <v>2020.0</v>
      </c>
      <c r="J427" s="45"/>
      <c r="M427" s="16"/>
    </row>
    <row r="428" ht="12.75" customHeight="1">
      <c r="A428" s="12">
        <v>427.0</v>
      </c>
      <c r="B428" s="12">
        <v>32.0</v>
      </c>
      <c r="C428" s="12" t="s">
        <v>53</v>
      </c>
      <c r="D428" s="12">
        <v>35.0</v>
      </c>
      <c r="E428" s="12" t="s">
        <v>128</v>
      </c>
      <c r="F428" s="12">
        <v>6854425.0</v>
      </c>
      <c r="G428" s="12" t="s">
        <v>55</v>
      </c>
      <c r="H428" s="12">
        <v>2020.0</v>
      </c>
      <c r="J428" s="45"/>
      <c r="M428" s="16"/>
    </row>
    <row r="429" ht="12.75" customHeight="1">
      <c r="A429" s="12">
        <v>428.0</v>
      </c>
      <c r="B429" s="12">
        <v>32.0</v>
      </c>
      <c r="C429" s="12" t="s">
        <v>53</v>
      </c>
      <c r="D429" s="12">
        <v>36.0</v>
      </c>
      <c r="E429" s="12" t="s">
        <v>130</v>
      </c>
      <c r="F429" s="12">
        <v>505680.0</v>
      </c>
      <c r="G429" s="12" t="s">
        <v>55</v>
      </c>
      <c r="H429" s="12">
        <v>2020.0</v>
      </c>
      <c r="J429" s="45"/>
      <c r="M429" s="16"/>
    </row>
    <row r="430" ht="12.75" customHeight="1">
      <c r="A430" s="12">
        <v>429.0</v>
      </c>
      <c r="B430" s="12">
        <v>32.0</v>
      </c>
      <c r="C430" s="12" t="s">
        <v>53</v>
      </c>
      <c r="D430" s="12">
        <v>37.0</v>
      </c>
      <c r="E430" s="12" t="s">
        <v>131</v>
      </c>
      <c r="F430" s="12">
        <v>9703.0</v>
      </c>
      <c r="G430" s="12" t="s">
        <v>55</v>
      </c>
      <c r="H430" s="12">
        <v>2020.0</v>
      </c>
      <c r="J430" s="45"/>
      <c r="M430" s="16"/>
    </row>
    <row r="431" ht="12.75" customHeight="1">
      <c r="A431" s="12">
        <v>430.0</v>
      </c>
      <c r="B431" s="12">
        <v>32.0</v>
      </c>
      <c r="C431" s="12" t="s">
        <v>53</v>
      </c>
      <c r="D431" s="12">
        <v>38.0</v>
      </c>
      <c r="E431" s="12" t="s">
        <v>102</v>
      </c>
      <c r="F431" s="12">
        <v>3.46572909E8</v>
      </c>
      <c r="G431" s="12" t="s">
        <v>55</v>
      </c>
      <c r="H431" s="12">
        <v>2020.0</v>
      </c>
      <c r="J431" s="45"/>
      <c r="M431" s="16"/>
    </row>
    <row r="432" ht="12.75" customHeight="1">
      <c r="A432" s="12">
        <v>431.0</v>
      </c>
      <c r="B432" s="12">
        <v>32.0</v>
      </c>
      <c r="C432" s="12" t="s">
        <v>53</v>
      </c>
      <c r="D432" s="12">
        <v>39.0</v>
      </c>
      <c r="E432" s="12" t="s">
        <v>57</v>
      </c>
      <c r="F432" s="12">
        <v>7.10231798E8</v>
      </c>
      <c r="G432" s="12" t="s">
        <v>55</v>
      </c>
      <c r="H432" s="12">
        <v>2020.0</v>
      </c>
      <c r="J432" s="45"/>
      <c r="M432" s="16"/>
    </row>
    <row r="433" ht="12.75" customHeight="1">
      <c r="A433" s="12">
        <v>432.0</v>
      </c>
      <c r="B433" s="12">
        <v>32.0</v>
      </c>
      <c r="C433" s="12" t="s">
        <v>53</v>
      </c>
      <c r="D433" s="12">
        <v>40.0</v>
      </c>
      <c r="E433" s="12" t="s">
        <v>77</v>
      </c>
      <c r="F433" s="12">
        <v>1.245145554E9</v>
      </c>
      <c r="G433" s="12" t="s">
        <v>55</v>
      </c>
      <c r="H433" s="12">
        <v>2020.0</v>
      </c>
      <c r="J433" s="45"/>
      <c r="M433" s="16"/>
    </row>
    <row r="434" ht="12.75" customHeight="1">
      <c r="A434" s="12">
        <v>433.0</v>
      </c>
      <c r="B434" s="12">
        <v>32.0</v>
      </c>
      <c r="C434" s="12" t="s">
        <v>53</v>
      </c>
      <c r="D434" s="12">
        <v>41.0</v>
      </c>
      <c r="E434" s="12" t="s">
        <v>134</v>
      </c>
      <c r="F434" s="12">
        <v>3.809116E7</v>
      </c>
      <c r="G434" s="12" t="s">
        <v>55</v>
      </c>
      <c r="H434" s="12">
        <v>2020.0</v>
      </c>
      <c r="J434" s="45"/>
      <c r="M434" s="16"/>
    </row>
    <row r="435" ht="12.75" customHeight="1">
      <c r="A435" s="12">
        <v>434.0</v>
      </c>
      <c r="B435" s="12">
        <v>32.0</v>
      </c>
      <c r="C435" s="12" t="s">
        <v>53</v>
      </c>
      <c r="D435" s="12">
        <v>42.0</v>
      </c>
      <c r="E435" s="12" t="s">
        <v>113</v>
      </c>
      <c r="F435" s="12">
        <v>2.33244593E8</v>
      </c>
      <c r="G435" s="12" t="s">
        <v>55</v>
      </c>
      <c r="H435" s="12">
        <v>2020.0</v>
      </c>
      <c r="J435" s="45"/>
      <c r="M435" s="16"/>
    </row>
    <row r="436" ht="12.75" customHeight="1">
      <c r="A436" s="12">
        <v>435.0</v>
      </c>
      <c r="B436" s="12">
        <v>32.0</v>
      </c>
      <c r="C436" s="12" t="s">
        <v>53</v>
      </c>
      <c r="D436" s="12">
        <v>43.0</v>
      </c>
      <c r="E436" s="12" t="s">
        <v>136</v>
      </c>
      <c r="F436" s="12">
        <v>127155.0</v>
      </c>
      <c r="G436" s="12" t="s">
        <v>55</v>
      </c>
      <c r="H436" s="12">
        <v>2020.0</v>
      </c>
      <c r="J436" s="45"/>
      <c r="M436" s="16"/>
    </row>
    <row r="437" ht="12.75" customHeight="1">
      <c r="A437" s="12">
        <v>436.0</v>
      </c>
      <c r="B437" s="12">
        <v>32.0</v>
      </c>
      <c r="C437" s="12" t="s">
        <v>53</v>
      </c>
      <c r="D437" s="12">
        <v>44.0</v>
      </c>
      <c r="E437" s="12" t="s">
        <v>117</v>
      </c>
      <c r="F437" s="12">
        <v>2.31512704E8</v>
      </c>
      <c r="G437" s="12" t="s">
        <v>55</v>
      </c>
      <c r="H437" s="12">
        <v>2020.0</v>
      </c>
      <c r="J437" s="45"/>
      <c r="M437" s="16"/>
    </row>
    <row r="438" ht="12.75" customHeight="1">
      <c r="A438" s="12">
        <v>437.0</v>
      </c>
      <c r="B438" s="12">
        <v>32.0</v>
      </c>
      <c r="C438" s="12" t="s">
        <v>53</v>
      </c>
      <c r="D438" s="12">
        <v>45.0</v>
      </c>
      <c r="E438" s="12" t="s">
        <v>137</v>
      </c>
      <c r="F438" s="12">
        <v>0.0</v>
      </c>
      <c r="G438" s="12" t="s">
        <v>55</v>
      </c>
      <c r="H438" s="12">
        <v>2020.0</v>
      </c>
      <c r="J438" s="45"/>
      <c r="M438" s="16"/>
    </row>
    <row r="439" ht="12.75" customHeight="1">
      <c r="A439" s="12">
        <v>438.0</v>
      </c>
      <c r="B439" s="12">
        <v>32.0</v>
      </c>
      <c r="C439" s="12" t="s">
        <v>53</v>
      </c>
      <c r="D439" s="12">
        <v>46.0</v>
      </c>
      <c r="E439" s="12" t="s">
        <v>139</v>
      </c>
      <c r="F439" s="12">
        <v>4.1673177E7</v>
      </c>
      <c r="G439" s="12" t="s">
        <v>55</v>
      </c>
      <c r="H439" s="12">
        <v>2020.0</v>
      </c>
      <c r="J439" s="45"/>
      <c r="M439" s="16"/>
    </row>
    <row r="440" ht="12.75" customHeight="1">
      <c r="A440" s="12">
        <v>439.0</v>
      </c>
      <c r="B440" s="12">
        <v>32.0</v>
      </c>
      <c r="C440" s="12" t="s">
        <v>53</v>
      </c>
      <c r="D440" s="12">
        <v>47.0</v>
      </c>
      <c r="E440" s="12" t="s">
        <v>141</v>
      </c>
      <c r="F440" s="12">
        <v>3205305.0</v>
      </c>
      <c r="G440" s="12" t="s">
        <v>55</v>
      </c>
      <c r="H440" s="12">
        <v>2020.0</v>
      </c>
      <c r="J440" s="45"/>
      <c r="M440" s="16"/>
    </row>
    <row r="441" ht="12.75" customHeight="1">
      <c r="A441" s="12">
        <v>440.0</v>
      </c>
      <c r="B441" s="12">
        <v>32.0</v>
      </c>
      <c r="C441" s="12" t="s">
        <v>53</v>
      </c>
      <c r="D441" s="12">
        <v>48.0</v>
      </c>
      <c r="E441" s="12" t="s">
        <v>60</v>
      </c>
      <c r="F441" s="12">
        <v>9.49653422E8</v>
      </c>
      <c r="G441" s="12" t="s">
        <v>55</v>
      </c>
      <c r="H441" s="12">
        <v>2020.0</v>
      </c>
      <c r="J441" s="45"/>
      <c r="M441" s="16"/>
    </row>
    <row r="442" ht="12.75" customHeight="1">
      <c r="A442" s="12">
        <v>441.0</v>
      </c>
      <c r="B442" s="12">
        <v>32.0</v>
      </c>
      <c r="C442" s="12" t="s">
        <v>53</v>
      </c>
      <c r="D442" s="12">
        <v>49.0</v>
      </c>
      <c r="E442" s="12" t="s">
        <v>144</v>
      </c>
      <c r="F442" s="12">
        <v>8172788.0</v>
      </c>
      <c r="G442" s="12" t="s">
        <v>55</v>
      </c>
      <c r="H442" s="12">
        <v>2020.0</v>
      </c>
      <c r="J442" s="45"/>
      <c r="M442" s="16"/>
    </row>
    <row r="443" ht="12.75" customHeight="1">
      <c r="A443" s="12">
        <v>442.0</v>
      </c>
      <c r="B443" s="12">
        <v>32.0</v>
      </c>
      <c r="C443" s="12" t="s">
        <v>53</v>
      </c>
      <c r="D443" s="12">
        <v>50.0</v>
      </c>
      <c r="E443" s="12" t="s">
        <v>146</v>
      </c>
      <c r="F443" s="12">
        <v>190599.0</v>
      </c>
      <c r="G443" s="12" t="s">
        <v>55</v>
      </c>
      <c r="H443" s="12">
        <v>2020.0</v>
      </c>
      <c r="J443" s="45"/>
      <c r="M443" s="16"/>
    </row>
    <row r="444" ht="12.75" customHeight="1">
      <c r="A444" s="12">
        <v>443.0</v>
      </c>
      <c r="B444" s="12">
        <v>32.0</v>
      </c>
      <c r="C444" s="12" t="s">
        <v>53</v>
      </c>
      <c r="D444" s="12">
        <v>51.0</v>
      </c>
      <c r="E444" s="12" t="s">
        <v>148</v>
      </c>
      <c r="F444" s="12">
        <v>764895.0</v>
      </c>
      <c r="G444" s="12" t="s">
        <v>55</v>
      </c>
      <c r="H444" s="12">
        <v>2020.0</v>
      </c>
      <c r="J444" s="45"/>
      <c r="M444" s="16"/>
    </row>
    <row r="445" ht="12.75" customHeight="1">
      <c r="A445" s="12">
        <v>444.0</v>
      </c>
      <c r="B445" s="12">
        <v>32.0</v>
      </c>
      <c r="C445" s="12" t="s">
        <v>53</v>
      </c>
      <c r="D445" s="12">
        <v>52.0</v>
      </c>
      <c r="E445" s="12" t="s">
        <v>96</v>
      </c>
      <c r="F445" s="12">
        <v>3.3002207E8</v>
      </c>
      <c r="G445" s="12" t="s">
        <v>55</v>
      </c>
      <c r="H445" s="12">
        <v>2020.0</v>
      </c>
      <c r="J445" s="45"/>
      <c r="M445" s="16"/>
    </row>
    <row r="446" ht="12.75" customHeight="1">
      <c r="A446" s="12">
        <v>445.0</v>
      </c>
      <c r="B446" s="12">
        <v>32.0</v>
      </c>
      <c r="C446" s="12" t="s">
        <v>53</v>
      </c>
      <c r="D446" s="12">
        <v>53.0</v>
      </c>
      <c r="E446" s="12" t="s">
        <v>149</v>
      </c>
      <c r="F446" s="12">
        <v>1298194.0</v>
      </c>
      <c r="G446" s="12" t="s">
        <v>55</v>
      </c>
      <c r="H446" s="12">
        <v>2020.0</v>
      </c>
      <c r="J446" s="45"/>
      <c r="M446" s="16"/>
    </row>
    <row r="447" ht="12.75" customHeight="1">
      <c r="A447" s="12">
        <v>446.0</v>
      </c>
      <c r="B447" s="12">
        <v>32.0</v>
      </c>
      <c r="C447" s="12" t="s">
        <v>53</v>
      </c>
      <c r="D447" s="12">
        <v>54.0</v>
      </c>
      <c r="E447" s="12" t="s">
        <v>87</v>
      </c>
      <c r="F447" s="12">
        <v>3.72013488E8</v>
      </c>
      <c r="G447" s="12" t="s">
        <v>55</v>
      </c>
      <c r="H447" s="12">
        <v>2020.0</v>
      </c>
      <c r="J447" s="45"/>
      <c r="M447" s="16"/>
    </row>
    <row r="448" ht="12.75" customHeight="1">
      <c r="A448" s="12">
        <v>447.0</v>
      </c>
      <c r="B448" s="12">
        <v>32.0</v>
      </c>
      <c r="C448" s="12" t="s">
        <v>53</v>
      </c>
      <c r="D448" s="12">
        <v>55.0</v>
      </c>
      <c r="E448" s="12" t="s">
        <v>64</v>
      </c>
      <c r="F448" s="12">
        <v>8.61249387E8</v>
      </c>
      <c r="G448" s="12" t="s">
        <v>55</v>
      </c>
      <c r="H448" s="12">
        <v>2020.0</v>
      </c>
      <c r="J448" s="45"/>
      <c r="M448" s="16"/>
    </row>
    <row r="449" ht="12.75" customHeight="1">
      <c r="A449" s="12">
        <v>448.0</v>
      </c>
      <c r="B449" s="12">
        <v>32.0</v>
      </c>
      <c r="C449" s="12" t="s">
        <v>53</v>
      </c>
      <c r="D449" s="12">
        <v>56.0</v>
      </c>
      <c r="E449" s="12" t="s">
        <v>151</v>
      </c>
      <c r="F449" s="12">
        <v>3.5864782E7</v>
      </c>
      <c r="G449" s="12" t="s">
        <v>55</v>
      </c>
      <c r="H449" s="12">
        <v>2020.0</v>
      </c>
      <c r="J449" s="45"/>
      <c r="M449" s="16"/>
    </row>
    <row r="450" ht="12.75" customHeight="1">
      <c r="A450" s="12">
        <v>449.0</v>
      </c>
      <c r="B450" s="12">
        <v>32.0</v>
      </c>
      <c r="C450" s="12" t="s">
        <v>53</v>
      </c>
      <c r="D450" s="12">
        <v>57.0</v>
      </c>
      <c r="E450" s="12" t="s">
        <v>152</v>
      </c>
      <c r="F450" s="12">
        <v>2.7376991E7</v>
      </c>
      <c r="G450" s="12" t="s">
        <v>55</v>
      </c>
      <c r="H450" s="12">
        <v>2020.0</v>
      </c>
      <c r="J450" s="45"/>
      <c r="M450" s="16"/>
    </row>
    <row r="451" ht="12.75" customHeight="1">
      <c r="A451" s="12">
        <v>450.0</v>
      </c>
      <c r="B451" s="12">
        <v>32.0</v>
      </c>
      <c r="C451" s="12" t="s">
        <v>53</v>
      </c>
      <c r="D451" s="12">
        <v>58.0</v>
      </c>
      <c r="E451" s="12" t="s">
        <v>153</v>
      </c>
      <c r="F451" s="12">
        <v>2.0400741E7</v>
      </c>
      <c r="G451" s="12" t="s">
        <v>55</v>
      </c>
      <c r="H451" s="12">
        <v>2020.0</v>
      </c>
      <c r="J451" s="45"/>
      <c r="M451" s="16"/>
    </row>
    <row r="452" ht="12.75" customHeight="1">
      <c r="A452" s="12">
        <v>451.0</v>
      </c>
      <c r="B452" s="12">
        <v>32.0</v>
      </c>
      <c r="C452" s="12" t="s">
        <v>53</v>
      </c>
      <c r="D452" s="12">
        <v>59.0</v>
      </c>
      <c r="E452" s="12" t="s">
        <v>132</v>
      </c>
      <c r="F452" s="12">
        <v>7.3614812E7</v>
      </c>
      <c r="G452" s="12" t="s">
        <v>55</v>
      </c>
      <c r="H452" s="12">
        <v>2020.0</v>
      </c>
      <c r="J452" s="45"/>
      <c r="M452" s="16"/>
    </row>
    <row r="453" ht="12.75" customHeight="1">
      <c r="A453" s="12">
        <v>452.0</v>
      </c>
      <c r="B453" s="12">
        <v>32.0</v>
      </c>
      <c r="C453" s="12" t="s">
        <v>53</v>
      </c>
      <c r="D453" s="12">
        <v>60.0</v>
      </c>
      <c r="E453" s="12" t="s">
        <v>138</v>
      </c>
      <c r="F453" s="12">
        <v>7.9468788E7</v>
      </c>
      <c r="G453" s="12" t="s">
        <v>55</v>
      </c>
      <c r="H453" s="12">
        <v>2020.0</v>
      </c>
      <c r="J453" s="45"/>
      <c r="M453" s="16"/>
    </row>
    <row r="454" ht="12.75" customHeight="1">
      <c r="A454" s="12">
        <v>453.0</v>
      </c>
      <c r="B454" s="12">
        <v>32.0</v>
      </c>
      <c r="C454" s="12" t="s">
        <v>53</v>
      </c>
      <c r="D454" s="12">
        <v>61.0</v>
      </c>
      <c r="E454" s="12" t="s">
        <v>76</v>
      </c>
      <c r="F454" s="12">
        <v>1.885933192E9</v>
      </c>
      <c r="G454" s="12" t="s">
        <v>55</v>
      </c>
      <c r="H454" s="12">
        <v>2020.0</v>
      </c>
      <c r="J454" s="45"/>
      <c r="M454" s="16"/>
    </row>
    <row r="455" ht="12.75" customHeight="1">
      <c r="A455" s="12">
        <v>454.0</v>
      </c>
      <c r="B455" s="12">
        <v>32.0</v>
      </c>
      <c r="C455" s="12" t="s">
        <v>53</v>
      </c>
      <c r="D455" s="12">
        <v>62.0</v>
      </c>
      <c r="E455" s="12" t="s">
        <v>80</v>
      </c>
      <c r="F455" s="12">
        <v>1.1549274E9</v>
      </c>
      <c r="G455" s="12" t="s">
        <v>55</v>
      </c>
      <c r="H455" s="12">
        <v>2020.0</v>
      </c>
      <c r="J455" s="45"/>
      <c r="M455" s="16"/>
    </row>
    <row r="456" ht="12.75" customHeight="1">
      <c r="A456" s="12">
        <v>455.0</v>
      </c>
      <c r="B456" s="12">
        <v>32.0</v>
      </c>
      <c r="C456" s="12" t="s">
        <v>53</v>
      </c>
      <c r="D456" s="12">
        <v>63.0</v>
      </c>
      <c r="E456" s="12" t="s">
        <v>133</v>
      </c>
      <c r="F456" s="12">
        <v>1.52717395E8</v>
      </c>
      <c r="G456" s="12" t="s">
        <v>55</v>
      </c>
      <c r="H456" s="12">
        <v>2020.0</v>
      </c>
      <c r="J456" s="45"/>
      <c r="M456" s="16"/>
    </row>
    <row r="457" ht="12.75" customHeight="1">
      <c r="A457" s="12">
        <v>456.0</v>
      </c>
      <c r="B457" s="12">
        <v>32.0</v>
      </c>
      <c r="C457" s="12" t="s">
        <v>53</v>
      </c>
      <c r="D457" s="12">
        <v>64.0</v>
      </c>
      <c r="E457" s="12" t="s">
        <v>79</v>
      </c>
      <c r="F457" s="12">
        <v>1.619373739E9</v>
      </c>
      <c r="G457" s="12" t="s">
        <v>55</v>
      </c>
      <c r="H457" s="12">
        <v>2020.0</v>
      </c>
      <c r="J457" s="45"/>
      <c r="M457" s="16"/>
    </row>
    <row r="458" ht="12.75" customHeight="1">
      <c r="A458" s="12">
        <v>457.0</v>
      </c>
      <c r="B458" s="12">
        <v>32.0</v>
      </c>
      <c r="C458" s="12" t="s">
        <v>53</v>
      </c>
      <c r="D458" s="12">
        <v>65.0</v>
      </c>
      <c r="E458" s="12" t="s">
        <v>150</v>
      </c>
      <c r="F458" s="12">
        <v>4.2181696E7</v>
      </c>
      <c r="G458" s="12" t="s">
        <v>55</v>
      </c>
      <c r="H458" s="12">
        <v>2020.0</v>
      </c>
      <c r="J458" s="45"/>
      <c r="M458" s="16"/>
    </row>
    <row r="459" ht="12.75" customHeight="1">
      <c r="A459" s="12">
        <v>458.0</v>
      </c>
      <c r="B459" s="12">
        <v>32.0</v>
      </c>
      <c r="C459" s="12" t="s">
        <v>53</v>
      </c>
      <c r="D459" s="12">
        <v>66.0</v>
      </c>
      <c r="E459" s="12" t="s">
        <v>156</v>
      </c>
      <c r="F459" s="12">
        <v>213996.0</v>
      </c>
      <c r="G459" s="12" t="s">
        <v>55</v>
      </c>
      <c r="H459" s="12">
        <v>2020.0</v>
      </c>
      <c r="J459" s="45"/>
      <c r="M459" s="16"/>
    </row>
    <row r="460" ht="12.75" customHeight="1">
      <c r="A460" s="12">
        <v>459.0</v>
      </c>
      <c r="B460" s="12">
        <v>32.0</v>
      </c>
      <c r="C460" s="12" t="s">
        <v>53</v>
      </c>
      <c r="D460" s="12">
        <v>67.0</v>
      </c>
      <c r="E460" s="12" t="s">
        <v>143</v>
      </c>
      <c r="F460" s="12">
        <v>5.2976518E7</v>
      </c>
      <c r="G460" s="12" t="s">
        <v>55</v>
      </c>
      <c r="H460" s="12">
        <v>2020.0</v>
      </c>
      <c r="J460" s="45"/>
      <c r="M460" s="16"/>
    </row>
    <row r="461" ht="12.75" customHeight="1">
      <c r="A461" s="12">
        <v>460.0</v>
      </c>
      <c r="B461" s="12">
        <v>32.0</v>
      </c>
      <c r="C461" s="12" t="s">
        <v>53</v>
      </c>
      <c r="D461" s="12">
        <v>68.0</v>
      </c>
      <c r="E461" s="12" t="s">
        <v>147</v>
      </c>
      <c r="F461" s="12">
        <v>4.883814E7</v>
      </c>
      <c r="G461" s="12" t="s">
        <v>55</v>
      </c>
      <c r="H461" s="12">
        <v>2020.0</v>
      </c>
      <c r="J461" s="45"/>
      <c r="M461" s="16"/>
    </row>
    <row r="462" ht="12.75" customHeight="1">
      <c r="A462" s="12">
        <v>461.0</v>
      </c>
      <c r="B462" s="12">
        <v>32.0</v>
      </c>
      <c r="C462" s="12" t="s">
        <v>53</v>
      </c>
      <c r="D462" s="12">
        <v>69.0</v>
      </c>
      <c r="E462" s="12" t="s">
        <v>127</v>
      </c>
      <c r="F462" s="12">
        <v>1.05912253E8</v>
      </c>
      <c r="G462" s="12" t="s">
        <v>55</v>
      </c>
      <c r="H462" s="12">
        <v>2020.0</v>
      </c>
      <c r="J462" s="45"/>
      <c r="M462" s="16"/>
    </row>
    <row r="463" ht="12.75" customHeight="1">
      <c r="A463" s="12">
        <v>462.0</v>
      </c>
      <c r="B463" s="12">
        <v>32.0</v>
      </c>
      <c r="C463" s="12" t="s">
        <v>53</v>
      </c>
      <c r="D463" s="12">
        <v>70.0</v>
      </c>
      <c r="E463" s="12" t="s">
        <v>124</v>
      </c>
      <c r="F463" s="12">
        <v>1.77490754E8</v>
      </c>
      <c r="G463" s="12" t="s">
        <v>55</v>
      </c>
      <c r="H463" s="12">
        <v>2020.0</v>
      </c>
      <c r="J463" s="45"/>
      <c r="M463" s="16"/>
    </row>
    <row r="464" ht="12.75" customHeight="1">
      <c r="A464" s="12">
        <v>463.0</v>
      </c>
      <c r="B464" s="12">
        <v>32.0</v>
      </c>
      <c r="C464" s="12" t="s">
        <v>53</v>
      </c>
      <c r="D464" s="12">
        <v>71.0</v>
      </c>
      <c r="E464" s="12" t="s">
        <v>111</v>
      </c>
      <c r="F464" s="12">
        <v>1.90674949E8</v>
      </c>
      <c r="G464" s="12" t="s">
        <v>55</v>
      </c>
      <c r="H464" s="12">
        <v>2020.0</v>
      </c>
      <c r="J464" s="45"/>
      <c r="M464" s="16"/>
    </row>
    <row r="465" ht="12.75" customHeight="1">
      <c r="A465" s="12">
        <v>464.0</v>
      </c>
      <c r="B465" s="12">
        <v>32.0</v>
      </c>
      <c r="C465" s="12" t="s">
        <v>53</v>
      </c>
      <c r="D465" s="12">
        <v>72.0</v>
      </c>
      <c r="E465" s="12" t="s">
        <v>129</v>
      </c>
      <c r="F465" s="12">
        <v>1.07999432E8</v>
      </c>
      <c r="G465" s="12" t="s">
        <v>55</v>
      </c>
      <c r="H465" s="12">
        <v>2020.0</v>
      </c>
      <c r="J465" s="45"/>
      <c r="M465" s="16"/>
    </row>
    <row r="466" ht="12.75" customHeight="1">
      <c r="A466" s="12">
        <v>465.0</v>
      </c>
      <c r="B466" s="12">
        <v>32.0</v>
      </c>
      <c r="C466" s="12" t="s">
        <v>53</v>
      </c>
      <c r="D466" s="12">
        <v>73.0</v>
      </c>
      <c r="E466" s="12" t="s">
        <v>109</v>
      </c>
      <c r="F466" s="12">
        <v>2.48571354E8</v>
      </c>
      <c r="G466" s="12" t="s">
        <v>55</v>
      </c>
      <c r="H466" s="12">
        <v>2020.0</v>
      </c>
      <c r="J466" s="45"/>
      <c r="M466" s="16"/>
    </row>
    <row r="467" ht="12.75" customHeight="1">
      <c r="A467" s="12">
        <v>466.0</v>
      </c>
      <c r="B467" s="12">
        <v>32.0</v>
      </c>
      <c r="C467" s="12" t="s">
        <v>53</v>
      </c>
      <c r="D467" s="12">
        <v>74.0</v>
      </c>
      <c r="E467" s="12" t="s">
        <v>135</v>
      </c>
      <c r="F467" s="12">
        <v>9.2701132E7</v>
      </c>
      <c r="G467" s="12" t="s">
        <v>55</v>
      </c>
      <c r="H467" s="12">
        <v>2020.0</v>
      </c>
      <c r="J467" s="45"/>
      <c r="M467" s="16"/>
    </row>
    <row r="468" ht="12.75" customHeight="1">
      <c r="A468" s="12">
        <v>467.0</v>
      </c>
      <c r="B468" s="12">
        <v>32.0</v>
      </c>
      <c r="C468" s="12" t="s">
        <v>53</v>
      </c>
      <c r="D468" s="12">
        <v>75.0</v>
      </c>
      <c r="E468" s="12" t="s">
        <v>160</v>
      </c>
      <c r="F468" s="12">
        <v>6506786.0</v>
      </c>
      <c r="G468" s="12" t="s">
        <v>55</v>
      </c>
      <c r="H468" s="12">
        <v>2020.0</v>
      </c>
      <c r="J468" s="45"/>
      <c r="M468" s="16"/>
    </row>
    <row r="469" ht="12.75" customHeight="1">
      <c r="A469" s="12">
        <v>468.0</v>
      </c>
      <c r="B469" s="12">
        <v>32.0</v>
      </c>
      <c r="C469" s="12" t="s">
        <v>53</v>
      </c>
      <c r="D469" s="12">
        <v>76.0</v>
      </c>
      <c r="E469" s="12" t="s">
        <v>126</v>
      </c>
      <c r="F469" s="12">
        <v>1.98242841E8</v>
      </c>
      <c r="G469" s="12" t="s">
        <v>55</v>
      </c>
      <c r="H469" s="12">
        <v>2020.0</v>
      </c>
      <c r="J469" s="45"/>
      <c r="M469" s="16"/>
    </row>
    <row r="470" ht="12.75" customHeight="1">
      <c r="A470" s="12">
        <v>469.0</v>
      </c>
      <c r="B470" s="12">
        <v>32.0</v>
      </c>
      <c r="C470" s="12" t="s">
        <v>53</v>
      </c>
      <c r="D470" s="12">
        <v>78.0</v>
      </c>
      <c r="E470" s="12" t="s">
        <v>159</v>
      </c>
      <c r="F470" s="12">
        <v>573749.0</v>
      </c>
      <c r="G470" s="12" t="s">
        <v>55</v>
      </c>
      <c r="H470" s="12">
        <v>2020.0</v>
      </c>
      <c r="J470" s="45"/>
      <c r="M470" s="16"/>
    </row>
    <row r="471" ht="12.75" customHeight="1">
      <c r="A471" s="12">
        <v>470.0</v>
      </c>
      <c r="B471" s="12">
        <v>32.0</v>
      </c>
      <c r="C471" s="12" t="s">
        <v>53</v>
      </c>
      <c r="D471" s="12">
        <v>79.0</v>
      </c>
      <c r="E471" s="12" t="s">
        <v>154</v>
      </c>
      <c r="F471" s="12">
        <v>1.3428003E7</v>
      </c>
      <c r="G471" s="12" t="s">
        <v>55</v>
      </c>
      <c r="H471" s="12">
        <v>2020.0</v>
      </c>
      <c r="J471" s="45"/>
      <c r="M471" s="16"/>
    </row>
    <row r="472" ht="12.75" customHeight="1">
      <c r="A472" s="12">
        <v>471.0</v>
      </c>
      <c r="B472" s="12">
        <v>32.0</v>
      </c>
      <c r="C472" s="12" t="s">
        <v>53</v>
      </c>
      <c r="D472" s="12">
        <v>80.0</v>
      </c>
      <c r="E472" s="12" t="s">
        <v>161</v>
      </c>
      <c r="F472" s="12">
        <v>0.0</v>
      </c>
      <c r="G472" s="12" t="s">
        <v>55</v>
      </c>
      <c r="H472" s="12">
        <v>2020.0</v>
      </c>
      <c r="J472" s="45"/>
      <c r="M472" s="16"/>
    </row>
    <row r="473" ht="12.75" customHeight="1">
      <c r="A473" s="12">
        <v>472.0</v>
      </c>
      <c r="B473" s="12">
        <v>32.0</v>
      </c>
      <c r="C473" s="12" t="s">
        <v>53</v>
      </c>
      <c r="D473" s="12">
        <v>81.0</v>
      </c>
      <c r="E473" s="12" t="s">
        <v>158</v>
      </c>
      <c r="F473" s="12">
        <v>6560693.0</v>
      </c>
      <c r="G473" s="12" t="s">
        <v>55</v>
      </c>
      <c r="H473" s="12">
        <v>2020.0</v>
      </c>
      <c r="J473" s="45"/>
      <c r="M473" s="16"/>
    </row>
    <row r="474" ht="12.75" customHeight="1">
      <c r="A474" s="12">
        <v>473.0</v>
      </c>
      <c r="B474" s="12">
        <v>32.0</v>
      </c>
      <c r="C474" s="12" t="s">
        <v>53</v>
      </c>
      <c r="D474" s="12">
        <v>82.0</v>
      </c>
      <c r="E474" s="12" t="s">
        <v>142</v>
      </c>
      <c r="F474" s="12">
        <v>6.0928306E7</v>
      </c>
      <c r="G474" s="12" t="s">
        <v>55</v>
      </c>
      <c r="H474" s="12">
        <v>2020.0</v>
      </c>
      <c r="J474" s="45"/>
      <c r="M474" s="16"/>
    </row>
    <row r="475" ht="12.75" customHeight="1">
      <c r="A475" s="12">
        <v>474.0</v>
      </c>
      <c r="B475" s="12">
        <v>32.0</v>
      </c>
      <c r="C475" s="12" t="s">
        <v>53</v>
      </c>
      <c r="D475" s="12">
        <v>83.0</v>
      </c>
      <c r="E475" s="12" t="s">
        <v>145</v>
      </c>
      <c r="F475" s="12">
        <v>4.8813761E7</v>
      </c>
      <c r="G475" s="12" t="s">
        <v>55</v>
      </c>
      <c r="H475" s="12">
        <v>2020.0</v>
      </c>
      <c r="J475" s="45"/>
      <c r="M475" s="16"/>
    </row>
    <row r="476" ht="12.75" customHeight="1">
      <c r="A476" s="12">
        <v>475.0</v>
      </c>
      <c r="B476" s="12">
        <v>32.0</v>
      </c>
      <c r="C476" s="12" t="s">
        <v>53</v>
      </c>
      <c r="D476" s="12">
        <v>84.0</v>
      </c>
      <c r="E476" s="12" t="s">
        <v>63</v>
      </c>
      <c r="F476" s="12">
        <v>2.720064157E9</v>
      </c>
      <c r="G476" s="12" t="s">
        <v>55</v>
      </c>
      <c r="H476" s="12">
        <v>2020.0</v>
      </c>
      <c r="J476" s="45"/>
      <c r="M476" s="16"/>
    </row>
    <row r="477" ht="12.75" customHeight="1">
      <c r="A477" s="12">
        <v>476.0</v>
      </c>
      <c r="B477" s="12">
        <v>32.0</v>
      </c>
      <c r="C477" s="12" t="s">
        <v>53</v>
      </c>
      <c r="D477" s="12">
        <v>85.0</v>
      </c>
      <c r="E477" s="12" t="s">
        <v>59</v>
      </c>
      <c r="F477" s="12">
        <v>3.745586329E9</v>
      </c>
      <c r="G477" s="12" t="s">
        <v>55</v>
      </c>
      <c r="H477" s="12">
        <v>2020.0</v>
      </c>
      <c r="J477" s="45"/>
      <c r="M477" s="16"/>
    </row>
    <row r="478" ht="12.75" customHeight="1">
      <c r="A478" s="12">
        <v>477.0</v>
      </c>
      <c r="B478" s="12">
        <v>32.0</v>
      </c>
      <c r="C478" s="12" t="s">
        <v>53</v>
      </c>
      <c r="D478" s="12">
        <v>86.0</v>
      </c>
      <c r="E478" s="12" t="s">
        <v>163</v>
      </c>
      <c r="F478" s="12">
        <v>448081.0</v>
      </c>
      <c r="G478" s="12" t="s">
        <v>55</v>
      </c>
      <c r="H478" s="12">
        <v>2020.0</v>
      </c>
      <c r="J478" s="45"/>
      <c r="M478" s="16"/>
    </row>
    <row r="479" ht="12.75" customHeight="1">
      <c r="A479" s="12">
        <v>478.0</v>
      </c>
      <c r="B479" s="12">
        <v>32.0</v>
      </c>
      <c r="C479" s="12" t="s">
        <v>53</v>
      </c>
      <c r="D479" s="12">
        <v>87.0</v>
      </c>
      <c r="E479" s="12" t="s">
        <v>56</v>
      </c>
      <c r="F479" s="12">
        <v>3.36339116E9</v>
      </c>
      <c r="G479" s="12" t="s">
        <v>55</v>
      </c>
      <c r="H479" s="12">
        <v>2020.0</v>
      </c>
      <c r="J479" s="45"/>
      <c r="M479" s="16"/>
    </row>
    <row r="480" ht="12.75" customHeight="1">
      <c r="A480" s="12">
        <v>479.0</v>
      </c>
      <c r="B480" s="12">
        <v>32.0</v>
      </c>
      <c r="C480" s="12" t="s">
        <v>53</v>
      </c>
      <c r="D480" s="12">
        <v>88.0</v>
      </c>
      <c r="E480" s="12" t="s">
        <v>140</v>
      </c>
      <c r="F480" s="12">
        <v>3.1606269E7</v>
      </c>
      <c r="G480" s="12" t="s">
        <v>55</v>
      </c>
      <c r="H480" s="12">
        <v>2020.0</v>
      </c>
      <c r="J480" s="45"/>
      <c r="M480" s="16"/>
    </row>
    <row r="481" ht="12.75" customHeight="1">
      <c r="A481" s="12">
        <v>480.0</v>
      </c>
      <c r="B481" s="12">
        <v>32.0</v>
      </c>
      <c r="C481" s="12" t="s">
        <v>53</v>
      </c>
      <c r="D481" s="12">
        <v>89.0</v>
      </c>
      <c r="E481" s="12" t="s">
        <v>162</v>
      </c>
      <c r="F481" s="12">
        <v>4843093.0</v>
      </c>
      <c r="G481" s="12" t="s">
        <v>55</v>
      </c>
      <c r="H481" s="12">
        <v>2020.0</v>
      </c>
      <c r="J481" s="45"/>
      <c r="M481" s="16"/>
    </row>
    <row r="482" ht="12.75" customHeight="1">
      <c r="A482" s="12">
        <v>481.0</v>
      </c>
      <c r="B482" s="12">
        <v>32.0</v>
      </c>
      <c r="C482" s="12" t="s">
        <v>53</v>
      </c>
      <c r="D482" s="12">
        <v>90.0</v>
      </c>
      <c r="E482" s="12" t="s">
        <v>105</v>
      </c>
      <c r="F482" s="12">
        <v>3.11502613E8</v>
      </c>
      <c r="G482" s="12" t="s">
        <v>55</v>
      </c>
      <c r="H482" s="12">
        <v>2020.0</v>
      </c>
      <c r="J482" s="45"/>
      <c r="M482" s="16"/>
    </row>
    <row r="483" ht="12.75" customHeight="1">
      <c r="A483" s="12">
        <v>482.0</v>
      </c>
      <c r="B483" s="12">
        <v>32.0</v>
      </c>
      <c r="C483" s="12" t="s">
        <v>53</v>
      </c>
      <c r="D483" s="12">
        <v>91.0</v>
      </c>
      <c r="E483" s="12" t="s">
        <v>155</v>
      </c>
      <c r="F483" s="12">
        <v>1.2295464E7</v>
      </c>
      <c r="G483" s="12" t="s">
        <v>55</v>
      </c>
      <c r="H483" s="12">
        <v>2020.0</v>
      </c>
      <c r="J483" s="45"/>
      <c r="M483" s="16"/>
    </row>
    <row r="484" ht="12.75" customHeight="1">
      <c r="A484" s="12">
        <v>483.0</v>
      </c>
      <c r="B484" s="12">
        <v>32.0</v>
      </c>
      <c r="C484" s="12" t="s">
        <v>53</v>
      </c>
      <c r="D484" s="12">
        <v>92.0</v>
      </c>
      <c r="E484" s="12" t="s">
        <v>104</v>
      </c>
      <c r="F484" s="12">
        <v>2.77260394E8</v>
      </c>
      <c r="G484" s="12" t="s">
        <v>55</v>
      </c>
      <c r="H484" s="12">
        <v>2020.0</v>
      </c>
      <c r="J484" s="45"/>
      <c r="M484" s="16"/>
    </row>
    <row r="485" ht="12.75" customHeight="1">
      <c r="A485" s="12">
        <v>484.0</v>
      </c>
      <c r="B485" s="12">
        <v>32.0</v>
      </c>
      <c r="C485" s="12" t="s">
        <v>53</v>
      </c>
      <c r="D485" s="12">
        <v>93.0</v>
      </c>
      <c r="E485" s="12" t="s">
        <v>164</v>
      </c>
      <c r="F485" s="12">
        <v>40309.0</v>
      </c>
      <c r="G485" s="12" t="s">
        <v>55</v>
      </c>
      <c r="H485" s="12">
        <v>2020.0</v>
      </c>
      <c r="J485" s="45"/>
      <c r="M485" s="16"/>
    </row>
    <row r="486" ht="12.75" customHeight="1">
      <c r="A486" s="12">
        <v>485.0</v>
      </c>
      <c r="B486" s="12">
        <v>32.0</v>
      </c>
      <c r="C486" s="12" t="s">
        <v>53</v>
      </c>
      <c r="D486" s="12">
        <v>94.0</v>
      </c>
      <c r="E486" s="12" t="s">
        <v>92</v>
      </c>
      <c r="F486" s="12">
        <v>5.69891318E8</v>
      </c>
      <c r="G486" s="12" t="s">
        <v>55</v>
      </c>
      <c r="H486" s="12">
        <v>2020.0</v>
      </c>
      <c r="J486" s="45"/>
      <c r="M486" s="16"/>
    </row>
    <row r="487" ht="12.75" customHeight="1">
      <c r="A487" s="12">
        <v>486.0</v>
      </c>
      <c r="B487" s="12">
        <v>32.0</v>
      </c>
      <c r="C487" s="12" t="s">
        <v>53</v>
      </c>
      <c r="D487" s="12">
        <v>95.0</v>
      </c>
      <c r="E487" s="12" t="s">
        <v>98</v>
      </c>
      <c r="F487" s="12">
        <v>3.26742485E8</v>
      </c>
      <c r="G487" s="12" t="s">
        <v>55</v>
      </c>
      <c r="H487" s="12">
        <v>2020.0</v>
      </c>
      <c r="J487" s="45"/>
      <c r="M487" s="16"/>
    </row>
    <row r="488" ht="12.75" customHeight="1">
      <c r="A488" s="12">
        <v>487.0</v>
      </c>
      <c r="B488" s="12">
        <v>32.0</v>
      </c>
      <c r="C488" s="12" t="s">
        <v>53</v>
      </c>
      <c r="D488" s="12">
        <v>96.0</v>
      </c>
      <c r="E488" s="12" t="s">
        <v>118</v>
      </c>
      <c r="F488" s="12">
        <v>2.16098758E8</v>
      </c>
      <c r="G488" s="12" t="s">
        <v>55</v>
      </c>
      <c r="H488" s="12">
        <v>2020.0</v>
      </c>
      <c r="J488" s="45"/>
      <c r="M488" s="16"/>
    </row>
    <row r="489" ht="12.75" customHeight="1">
      <c r="A489" s="12">
        <v>488.0</v>
      </c>
      <c r="B489" s="12">
        <v>32.0</v>
      </c>
      <c r="C489" s="12" t="s">
        <v>53</v>
      </c>
      <c r="D489" s="12">
        <v>97.0</v>
      </c>
      <c r="E489" s="12" t="s">
        <v>165</v>
      </c>
      <c r="F489" s="12">
        <v>117576.0</v>
      </c>
      <c r="G489" s="12" t="s">
        <v>55</v>
      </c>
      <c r="H489" s="12">
        <v>2020.0</v>
      </c>
      <c r="J489" s="45"/>
      <c r="M489" s="16"/>
    </row>
    <row r="490" ht="12.75" customHeight="1">
      <c r="A490" s="12">
        <v>489.0</v>
      </c>
      <c r="B490" s="12">
        <v>32.0</v>
      </c>
      <c r="C490" s="12" t="s">
        <v>53</v>
      </c>
      <c r="D490" s="12">
        <v>98.0</v>
      </c>
      <c r="E490" s="12" t="s">
        <v>166</v>
      </c>
      <c r="F490" s="12">
        <v>0.0</v>
      </c>
      <c r="G490" s="12" t="s">
        <v>55</v>
      </c>
      <c r="H490" s="12">
        <v>2020.0</v>
      </c>
      <c r="J490" s="45"/>
      <c r="M490" s="16"/>
    </row>
    <row r="491" ht="12.75" customHeight="1">
      <c r="A491" s="12">
        <v>490.0</v>
      </c>
      <c r="B491" s="12">
        <v>32.0</v>
      </c>
      <c r="C491" s="12" t="s">
        <v>53</v>
      </c>
      <c r="D491" s="12">
        <v>99.0</v>
      </c>
      <c r="E491" s="12" t="s">
        <v>157</v>
      </c>
      <c r="F491" s="12">
        <v>1.0105991E7</v>
      </c>
      <c r="G491" s="12" t="s">
        <v>55</v>
      </c>
      <c r="H491" s="12">
        <v>2020.0</v>
      </c>
      <c r="J491" s="45"/>
      <c r="M491" s="16"/>
    </row>
    <row r="492" ht="12.75" customHeight="1">
      <c r="A492" s="12">
        <v>491.0</v>
      </c>
      <c r="B492" s="12">
        <v>32.0</v>
      </c>
      <c r="C492" s="12" t="s">
        <v>53</v>
      </c>
      <c r="D492" s="12">
        <v>1.0</v>
      </c>
      <c r="E492" s="12" t="s">
        <v>54</v>
      </c>
      <c r="F492" s="12">
        <v>2347215.0</v>
      </c>
      <c r="G492" s="12" t="s">
        <v>55</v>
      </c>
      <c r="H492" s="12">
        <v>2021.0</v>
      </c>
      <c r="J492" s="45"/>
      <c r="M492" s="16"/>
    </row>
    <row r="493" ht="12.75" customHeight="1">
      <c r="A493" s="12">
        <v>492.0</v>
      </c>
      <c r="B493" s="12">
        <v>32.0</v>
      </c>
      <c r="C493" s="12" t="s">
        <v>53</v>
      </c>
      <c r="D493" s="12">
        <v>2.0</v>
      </c>
      <c r="E493" s="12" t="s">
        <v>58</v>
      </c>
      <c r="F493" s="12">
        <v>1529831.0</v>
      </c>
      <c r="G493" s="12" t="s">
        <v>55</v>
      </c>
      <c r="H493" s="12">
        <v>2021.0</v>
      </c>
      <c r="J493" s="45"/>
      <c r="M493" s="16"/>
    </row>
    <row r="494" ht="12.75" customHeight="1">
      <c r="A494" s="12">
        <v>493.0</v>
      </c>
      <c r="B494" s="12">
        <v>32.0</v>
      </c>
      <c r="C494" s="12" t="s">
        <v>53</v>
      </c>
      <c r="D494" s="12">
        <v>3.0</v>
      </c>
      <c r="E494" s="12" t="s">
        <v>62</v>
      </c>
      <c r="F494" s="12">
        <v>2.15905515E8</v>
      </c>
      <c r="G494" s="12" t="s">
        <v>55</v>
      </c>
      <c r="H494" s="12">
        <v>2021.0</v>
      </c>
      <c r="J494" s="45"/>
      <c r="M494" s="16"/>
    </row>
    <row r="495" ht="12.75" customHeight="1">
      <c r="A495" s="12">
        <v>494.0</v>
      </c>
      <c r="B495" s="12">
        <v>32.0</v>
      </c>
      <c r="C495" s="12" t="s">
        <v>53</v>
      </c>
      <c r="D495" s="12">
        <v>4.0</v>
      </c>
      <c r="E495" s="12" t="s">
        <v>75</v>
      </c>
      <c r="F495" s="12">
        <v>8.4541104E7</v>
      </c>
      <c r="G495" s="12" t="s">
        <v>55</v>
      </c>
      <c r="H495" s="12">
        <v>2021.0</v>
      </c>
      <c r="J495" s="45"/>
      <c r="M495" s="16"/>
    </row>
    <row r="496" ht="12.75" customHeight="1">
      <c r="A496" s="12">
        <v>495.0</v>
      </c>
      <c r="B496" s="12">
        <v>32.0</v>
      </c>
      <c r="C496" s="12" t="s">
        <v>53</v>
      </c>
      <c r="D496" s="12">
        <v>5.0</v>
      </c>
      <c r="E496" s="12" t="s">
        <v>78</v>
      </c>
      <c r="F496" s="12">
        <v>1346273.0</v>
      </c>
      <c r="G496" s="12" t="s">
        <v>55</v>
      </c>
      <c r="H496" s="12">
        <v>2021.0</v>
      </c>
      <c r="J496" s="45"/>
      <c r="M496" s="16"/>
    </row>
    <row r="497" ht="12.75" customHeight="1">
      <c r="A497" s="12">
        <v>496.0</v>
      </c>
      <c r="B497" s="12">
        <v>32.0</v>
      </c>
      <c r="C497" s="12" t="s">
        <v>53</v>
      </c>
      <c r="D497" s="12">
        <v>6.0</v>
      </c>
      <c r="E497" s="12" t="s">
        <v>81</v>
      </c>
      <c r="F497" s="12">
        <v>8858066.0</v>
      </c>
      <c r="G497" s="12" t="s">
        <v>55</v>
      </c>
      <c r="H497" s="12">
        <v>2021.0</v>
      </c>
      <c r="J497" s="45"/>
      <c r="M497" s="16"/>
    </row>
    <row r="498" ht="12.75" customHeight="1">
      <c r="A498" s="12">
        <v>497.0</v>
      </c>
      <c r="B498" s="12">
        <v>32.0</v>
      </c>
      <c r="C498" s="12" t="s">
        <v>53</v>
      </c>
      <c r="D498" s="12">
        <v>7.0</v>
      </c>
      <c r="E498" s="12" t="s">
        <v>82</v>
      </c>
      <c r="F498" s="12">
        <v>1.0455566E7</v>
      </c>
      <c r="G498" s="12" t="s">
        <v>55</v>
      </c>
      <c r="H498" s="12">
        <v>2021.0</v>
      </c>
      <c r="J498" s="45"/>
      <c r="M498" s="16"/>
    </row>
    <row r="499" ht="12.75" customHeight="1">
      <c r="A499" s="12">
        <v>498.0</v>
      </c>
      <c r="B499" s="12">
        <v>32.0</v>
      </c>
      <c r="C499" s="12" t="s">
        <v>53</v>
      </c>
      <c r="D499" s="12">
        <v>8.0</v>
      </c>
      <c r="E499" s="12" t="s">
        <v>83</v>
      </c>
      <c r="F499" s="12">
        <v>4.1936465E7</v>
      </c>
      <c r="G499" s="12" t="s">
        <v>55</v>
      </c>
      <c r="H499" s="12">
        <v>2021.0</v>
      </c>
      <c r="J499" s="45"/>
      <c r="M499" s="16"/>
    </row>
    <row r="500" ht="12.75" customHeight="1">
      <c r="A500" s="12">
        <v>499.0</v>
      </c>
      <c r="B500" s="12">
        <v>32.0</v>
      </c>
      <c r="C500" s="12" t="s">
        <v>53</v>
      </c>
      <c r="D500" s="12">
        <v>9.0</v>
      </c>
      <c r="E500" s="12" t="s">
        <v>84</v>
      </c>
      <c r="F500" s="12">
        <v>1.06258537E8</v>
      </c>
      <c r="G500" s="12" t="s">
        <v>55</v>
      </c>
      <c r="H500" s="12">
        <v>2021.0</v>
      </c>
      <c r="J500" s="45"/>
      <c r="M500" s="16"/>
    </row>
    <row r="501" ht="12.75" customHeight="1">
      <c r="A501" s="12">
        <v>500.0</v>
      </c>
      <c r="B501" s="12">
        <v>32.0</v>
      </c>
      <c r="C501" s="12" t="s">
        <v>53</v>
      </c>
      <c r="D501" s="12">
        <v>10.0</v>
      </c>
      <c r="E501" s="12" t="s">
        <v>85</v>
      </c>
      <c r="F501" s="12">
        <v>20901.0</v>
      </c>
      <c r="G501" s="12" t="s">
        <v>55</v>
      </c>
      <c r="H501" s="12">
        <v>2021.0</v>
      </c>
      <c r="J501" s="45"/>
      <c r="M501" s="16"/>
    </row>
    <row r="502" ht="12.75" customHeight="1">
      <c r="A502" s="12">
        <v>501.0</v>
      </c>
      <c r="B502" s="12">
        <v>32.0</v>
      </c>
      <c r="C502" s="12" t="s">
        <v>53</v>
      </c>
      <c r="D502" s="12">
        <v>11.0</v>
      </c>
      <c r="E502" s="12" t="s">
        <v>86</v>
      </c>
      <c r="F502" s="12">
        <v>5905433.0</v>
      </c>
      <c r="G502" s="12" t="s">
        <v>55</v>
      </c>
      <c r="H502" s="12">
        <v>2021.0</v>
      </c>
      <c r="J502" s="45"/>
      <c r="M502" s="16"/>
    </row>
    <row r="503" ht="12.75" customHeight="1">
      <c r="A503" s="12">
        <v>502.0</v>
      </c>
      <c r="B503" s="12">
        <v>32.0</v>
      </c>
      <c r="C503" s="12" t="s">
        <v>53</v>
      </c>
      <c r="D503" s="12">
        <v>12.0</v>
      </c>
      <c r="E503" s="12" t="s">
        <v>89</v>
      </c>
      <c r="F503" s="12">
        <v>6224460.0</v>
      </c>
      <c r="G503" s="12" t="s">
        <v>55</v>
      </c>
      <c r="H503" s="12">
        <v>2021.0</v>
      </c>
      <c r="J503" s="45"/>
      <c r="M503" s="16"/>
    </row>
    <row r="504" ht="12.75" customHeight="1">
      <c r="A504" s="12">
        <v>503.0</v>
      </c>
      <c r="B504" s="12">
        <v>32.0</v>
      </c>
      <c r="C504" s="12" t="s">
        <v>53</v>
      </c>
      <c r="D504" s="12">
        <v>13.0</v>
      </c>
      <c r="E504" s="12" t="s">
        <v>91</v>
      </c>
      <c r="F504" s="12">
        <v>1.2428154E7</v>
      </c>
      <c r="G504" s="12" t="s">
        <v>55</v>
      </c>
      <c r="H504" s="12">
        <v>2021.0</v>
      </c>
      <c r="J504" s="45"/>
      <c r="M504" s="16"/>
    </row>
    <row r="505" ht="12.75" customHeight="1">
      <c r="A505" s="12">
        <v>504.0</v>
      </c>
      <c r="B505" s="12">
        <v>32.0</v>
      </c>
      <c r="C505" s="12" t="s">
        <v>53</v>
      </c>
      <c r="D505" s="12">
        <v>14.0</v>
      </c>
      <c r="E505" s="12" t="s">
        <v>93</v>
      </c>
      <c r="F505" s="12">
        <v>1301168.0</v>
      </c>
      <c r="G505" s="12" t="s">
        <v>55</v>
      </c>
      <c r="H505" s="12">
        <v>2021.0</v>
      </c>
      <c r="J505" s="45"/>
      <c r="M505" s="16"/>
    </row>
    <row r="506" ht="12.75" customHeight="1">
      <c r="A506" s="12">
        <v>505.0</v>
      </c>
      <c r="B506" s="12">
        <v>32.0</v>
      </c>
      <c r="C506" s="12" t="s">
        <v>53</v>
      </c>
      <c r="D506" s="12">
        <v>15.0</v>
      </c>
      <c r="E506" s="12" t="s">
        <v>95</v>
      </c>
      <c r="F506" s="12">
        <v>4.11367448E8</v>
      </c>
      <c r="G506" s="12" t="s">
        <v>55</v>
      </c>
      <c r="H506" s="12">
        <v>2021.0</v>
      </c>
      <c r="J506" s="45"/>
      <c r="M506" s="16"/>
    </row>
    <row r="507" ht="12.75" customHeight="1">
      <c r="A507" s="12">
        <v>506.0</v>
      </c>
      <c r="B507" s="12">
        <v>32.0</v>
      </c>
      <c r="C507" s="12" t="s">
        <v>53</v>
      </c>
      <c r="D507" s="12">
        <v>16.0</v>
      </c>
      <c r="E507" s="12" t="s">
        <v>97</v>
      </c>
      <c r="F507" s="12">
        <v>5.3296834E7</v>
      </c>
      <c r="G507" s="12" t="s">
        <v>55</v>
      </c>
      <c r="H507" s="12">
        <v>2021.0</v>
      </c>
      <c r="J507" s="45"/>
      <c r="M507" s="16"/>
    </row>
    <row r="508" ht="12.75" customHeight="1">
      <c r="A508" s="12">
        <v>507.0</v>
      </c>
      <c r="B508" s="12">
        <v>32.0</v>
      </c>
      <c r="C508" s="12" t="s">
        <v>53</v>
      </c>
      <c r="D508" s="12">
        <v>17.0</v>
      </c>
      <c r="E508" s="12" t="s">
        <v>101</v>
      </c>
      <c r="F508" s="12">
        <v>1.02266627E8</v>
      </c>
      <c r="G508" s="12" t="s">
        <v>55</v>
      </c>
      <c r="H508" s="12">
        <v>2021.0</v>
      </c>
      <c r="J508" s="45"/>
      <c r="M508" s="16"/>
    </row>
    <row r="509" ht="12.75" customHeight="1">
      <c r="A509" s="12">
        <v>508.0</v>
      </c>
      <c r="B509" s="12">
        <v>32.0</v>
      </c>
      <c r="C509" s="12" t="s">
        <v>53</v>
      </c>
      <c r="D509" s="12">
        <v>18.0</v>
      </c>
      <c r="E509" s="12" t="s">
        <v>103</v>
      </c>
      <c r="F509" s="12">
        <v>1.98450384E8</v>
      </c>
      <c r="G509" s="12" t="s">
        <v>55</v>
      </c>
      <c r="H509" s="12">
        <v>2021.0</v>
      </c>
      <c r="J509" s="45"/>
      <c r="M509" s="16"/>
    </row>
    <row r="510" ht="12.75" customHeight="1">
      <c r="A510" s="12">
        <v>509.0</v>
      </c>
      <c r="B510" s="12">
        <v>32.0</v>
      </c>
      <c r="C510" s="12" t="s">
        <v>53</v>
      </c>
      <c r="D510" s="12">
        <v>19.0</v>
      </c>
      <c r="E510" s="12" t="s">
        <v>90</v>
      </c>
      <c r="F510" s="12">
        <v>5.74733234E8</v>
      </c>
      <c r="G510" s="12" t="s">
        <v>55</v>
      </c>
      <c r="H510" s="12">
        <v>2021.0</v>
      </c>
      <c r="J510" s="45"/>
      <c r="M510" s="16"/>
    </row>
    <row r="511" ht="12.75" customHeight="1">
      <c r="A511" s="12">
        <v>510.0</v>
      </c>
      <c r="B511" s="12">
        <v>32.0</v>
      </c>
      <c r="C511" s="12" t="s">
        <v>53</v>
      </c>
      <c r="D511" s="12">
        <v>20.0</v>
      </c>
      <c r="E511" s="12" t="s">
        <v>106</v>
      </c>
      <c r="F511" s="12">
        <v>1.7850276E7</v>
      </c>
      <c r="G511" s="12" t="s">
        <v>55</v>
      </c>
      <c r="H511" s="12">
        <v>2021.0</v>
      </c>
      <c r="J511" s="45"/>
      <c r="M511" s="16"/>
    </row>
    <row r="512" ht="12.75" customHeight="1">
      <c r="A512" s="12">
        <v>511.0</v>
      </c>
      <c r="B512" s="12">
        <v>32.0</v>
      </c>
      <c r="C512" s="12" t="s">
        <v>53</v>
      </c>
      <c r="D512" s="12">
        <v>21.0</v>
      </c>
      <c r="E512" s="12" t="s">
        <v>107</v>
      </c>
      <c r="F512" s="12">
        <v>2.78324224E8</v>
      </c>
      <c r="G512" s="12" t="s">
        <v>55</v>
      </c>
      <c r="H512" s="12">
        <v>2021.0</v>
      </c>
      <c r="J512" s="45"/>
      <c r="M512" s="16"/>
    </row>
    <row r="513" ht="12.75" customHeight="1">
      <c r="A513" s="12">
        <v>512.0</v>
      </c>
      <c r="B513" s="12">
        <v>32.0</v>
      </c>
      <c r="C513" s="12" t="s">
        <v>53</v>
      </c>
      <c r="D513" s="12">
        <v>22.0</v>
      </c>
      <c r="E513" s="12" t="s">
        <v>108</v>
      </c>
      <c r="F513" s="12">
        <v>3.4256204E7</v>
      </c>
      <c r="G513" s="12" t="s">
        <v>55</v>
      </c>
      <c r="H513" s="12">
        <v>2021.0</v>
      </c>
      <c r="J513" s="45"/>
      <c r="M513" s="16"/>
    </row>
    <row r="514" ht="12.75" customHeight="1">
      <c r="A514" s="12">
        <v>513.0</v>
      </c>
      <c r="B514" s="12">
        <v>32.0</v>
      </c>
      <c r="C514" s="12" t="s">
        <v>53</v>
      </c>
      <c r="D514" s="12">
        <v>23.0</v>
      </c>
      <c r="E514" s="12" t="s">
        <v>110</v>
      </c>
      <c r="F514" s="12">
        <v>1.904789E7</v>
      </c>
      <c r="G514" s="12" t="s">
        <v>55</v>
      </c>
      <c r="H514" s="12">
        <v>2021.0</v>
      </c>
      <c r="J514" s="45"/>
      <c r="M514" s="16"/>
    </row>
    <row r="515" ht="12.75" customHeight="1">
      <c r="A515" s="12">
        <v>514.0</v>
      </c>
      <c r="B515" s="12">
        <v>32.0</v>
      </c>
      <c r="C515" s="12" t="s">
        <v>53</v>
      </c>
      <c r="D515" s="12">
        <v>24.0</v>
      </c>
      <c r="E515" s="12" t="s">
        <v>112</v>
      </c>
      <c r="F515" s="12">
        <v>1.16937914E8</v>
      </c>
      <c r="G515" s="12" t="s">
        <v>55</v>
      </c>
      <c r="H515" s="12">
        <v>2021.0</v>
      </c>
      <c r="J515" s="45"/>
      <c r="M515" s="16"/>
    </row>
    <row r="516" ht="12.75" customHeight="1">
      <c r="A516" s="12">
        <v>515.0</v>
      </c>
      <c r="B516" s="12">
        <v>32.0</v>
      </c>
      <c r="C516" s="12" t="s">
        <v>53</v>
      </c>
      <c r="D516" s="12">
        <v>25.0</v>
      </c>
      <c r="E516" s="12" t="s">
        <v>114</v>
      </c>
      <c r="F516" s="12">
        <v>6052437.0</v>
      </c>
      <c r="G516" s="12" t="s">
        <v>55</v>
      </c>
      <c r="H516" s="12">
        <v>2021.0</v>
      </c>
      <c r="J516" s="45"/>
      <c r="M516" s="16"/>
    </row>
    <row r="517" ht="12.75" customHeight="1">
      <c r="A517" s="12">
        <v>516.0</v>
      </c>
      <c r="B517" s="12">
        <v>32.0</v>
      </c>
      <c r="C517" s="12" t="s">
        <v>53</v>
      </c>
      <c r="D517" s="12">
        <v>26.0</v>
      </c>
      <c r="E517" s="12" t="s">
        <v>116</v>
      </c>
      <c r="F517" s="12">
        <v>1.0332043E7</v>
      </c>
      <c r="G517" s="12" t="s">
        <v>55</v>
      </c>
      <c r="H517" s="12">
        <v>2021.0</v>
      </c>
      <c r="J517" s="45"/>
      <c r="M517" s="16"/>
    </row>
    <row r="518" ht="12.75" customHeight="1">
      <c r="A518" s="12">
        <v>517.0</v>
      </c>
      <c r="B518" s="12">
        <v>32.0</v>
      </c>
      <c r="C518" s="12" t="s">
        <v>53</v>
      </c>
      <c r="D518" s="12">
        <v>27.0</v>
      </c>
      <c r="E518" s="12" t="s">
        <v>115</v>
      </c>
      <c r="F518" s="12">
        <v>2.12809705E8</v>
      </c>
      <c r="G518" s="12" t="s">
        <v>55</v>
      </c>
      <c r="H518" s="12">
        <v>2021.0</v>
      </c>
      <c r="J518" s="45"/>
      <c r="M518" s="16"/>
    </row>
    <row r="519" ht="12.75" customHeight="1">
      <c r="A519" s="12">
        <v>518.0</v>
      </c>
      <c r="B519" s="12">
        <v>32.0</v>
      </c>
      <c r="C519" s="12" t="s">
        <v>53</v>
      </c>
      <c r="D519" s="12">
        <v>28.0</v>
      </c>
      <c r="E519" s="12" t="s">
        <v>119</v>
      </c>
      <c r="F519" s="12">
        <v>4.3977177E7</v>
      </c>
      <c r="G519" s="12" t="s">
        <v>55</v>
      </c>
      <c r="H519" s="12">
        <v>2021.0</v>
      </c>
      <c r="J519" s="45"/>
      <c r="M519" s="16"/>
    </row>
    <row r="520" ht="12.75" customHeight="1">
      <c r="A520" s="12">
        <v>519.0</v>
      </c>
      <c r="B520" s="12">
        <v>32.0</v>
      </c>
      <c r="C520" s="12" t="s">
        <v>53</v>
      </c>
      <c r="D520" s="12">
        <v>29.0</v>
      </c>
      <c r="E520" s="12" t="s">
        <v>121</v>
      </c>
      <c r="F520" s="12">
        <v>1.63585532E8</v>
      </c>
      <c r="G520" s="12" t="s">
        <v>55</v>
      </c>
      <c r="H520" s="12">
        <v>2021.0</v>
      </c>
      <c r="J520" s="45"/>
      <c r="M520" s="16"/>
    </row>
    <row r="521" ht="12.75" customHeight="1">
      <c r="A521" s="12">
        <v>520.0</v>
      </c>
      <c r="B521" s="12">
        <v>32.0</v>
      </c>
      <c r="C521" s="12" t="s">
        <v>53</v>
      </c>
      <c r="D521" s="12">
        <v>30.0</v>
      </c>
      <c r="E521" s="12" t="s">
        <v>120</v>
      </c>
      <c r="F521" s="12">
        <v>2.31497684E8</v>
      </c>
      <c r="G521" s="12" t="s">
        <v>55</v>
      </c>
      <c r="H521" s="12">
        <v>2021.0</v>
      </c>
      <c r="J521" s="45"/>
      <c r="M521" s="16"/>
    </row>
    <row r="522" ht="12.75" customHeight="1">
      <c r="A522" s="12">
        <v>521.0</v>
      </c>
      <c r="B522" s="12">
        <v>32.0</v>
      </c>
      <c r="C522" s="12" t="s">
        <v>53</v>
      </c>
      <c r="D522" s="12">
        <v>31.0</v>
      </c>
      <c r="E522" s="12" t="s">
        <v>123</v>
      </c>
      <c r="F522" s="12">
        <v>3.9504874E7</v>
      </c>
      <c r="G522" s="12" t="s">
        <v>55</v>
      </c>
      <c r="H522" s="12">
        <v>2021.0</v>
      </c>
      <c r="J522" s="45"/>
      <c r="M522" s="16"/>
    </row>
    <row r="523" ht="12.75" customHeight="1">
      <c r="A523" s="12">
        <v>522.0</v>
      </c>
      <c r="B523" s="12">
        <v>32.0</v>
      </c>
      <c r="C523" s="12" t="s">
        <v>53</v>
      </c>
      <c r="D523" s="12">
        <v>32.0</v>
      </c>
      <c r="E523" s="12" t="s">
        <v>125</v>
      </c>
      <c r="F523" s="12">
        <v>8.3942902E7</v>
      </c>
      <c r="G523" s="12" t="s">
        <v>55</v>
      </c>
      <c r="H523" s="12">
        <v>2021.0</v>
      </c>
      <c r="J523" s="45"/>
      <c r="M523" s="16"/>
    </row>
    <row r="524" ht="12.75" customHeight="1">
      <c r="A524" s="12">
        <v>523.0</v>
      </c>
      <c r="B524" s="12">
        <v>32.0</v>
      </c>
      <c r="C524" s="12" t="s">
        <v>53</v>
      </c>
      <c r="D524" s="12">
        <v>33.0</v>
      </c>
      <c r="E524" s="12" t="s">
        <v>94</v>
      </c>
      <c r="F524" s="12">
        <v>4.15842641E8</v>
      </c>
      <c r="G524" s="12" t="s">
        <v>55</v>
      </c>
      <c r="H524" s="12">
        <v>2021.0</v>
      </c>
      <c r="J524" s="45"/>
      <c r="M524" s="16"/>
    </row>
    <row r="525" ht="12.75" customHeight="1">
      <c r="A525" s="12">
        <v>524.0</v>
      </c>
      <c r="B525" s="12">
        <v>32.0</v>
      </c>
      <c r="C525" s="12" t="s">
        <v>53</v>
      </c>
      <c r="D525" s="12">
        <v>34.0</v>
      </c>
      <c r="E525" s="12" t="s">
        <v>122</v>
      </c>
      <c r="F525" s="12">
        <v>2.45632186E8</v>
      </c>
      <c r="G525" s="12" t="s">
        <v>55</v>
      </c>
      <c r="H525" s="12">
        <v>2021.0</v>
      </c>
      <c r="J525" s="45"/>
      <c r="M525" s="16"/>
    </row>
    <row r="526" ht="12.75" customHeight="1">
      <c r="A526" s="12">
        <v>525.0</v>
      </c>
      <c r="B526" s="12">
        <v>32.0</v>
      </c>
      <c r="C526" s="12" t="s">
        <v>53</v>
      </c>
      <c r="D526" s="12">
        <v>35.0</v>
      </c>
      <c r="E526" s="12" t="s">
        <v>128</v>
      </c>
      <c r="F526" s="12">
        <v>1.3463578E7</v>
      </c>
      <c r="G526" s="12" t="s">
        <v>55</v>
      </c>
      <c r="H526" s="12">
        <v>2021.0</v>
      </c>
      <c r="J526" s="45"/>
      <c r="M526" s="16"/>
    </row>
    <row r="527" ht="12.75" customHeight="1">
      <c r="A527" s="12">
        <v>526.0</v>
      </c>
      <c r="B527" s="12">
        <v>32.0</v>
      </c>
      <c r="C527" s="12" t="s">
        <v>53</v>
      </c>
      <c r="D527" s="12">
        <v>36.0</v>
      </c>
      <c r="E527" s="12" t="s">
        <v>130</v>
      </c>
      <c r="F527" s="12">
        <v>597700.0</v>
      </c>
      <c r="G527" s="12" t="s">
        <v>55</v>
      </c>
      <c r="H527" s="12">
        <v>2021.0</v>
      </c>
      <c r="J527" s="45"/>
      <c r="M527" s="16"/>
    </row>
    <row r="528" ht="12.75" customHeight="1">
      <c r="A528" s="12">
        <v>527.0</v>
      </c>
      <c r="B528" s="12">
        <v>32.0</v>
      </c>
      <c r="C528" s="12" t="s">
        <v>53</v>
      </c>
      <c r="D528" s="12">
        <v>37.0</v>
      </c>
      <c r="E528" s="12" t="s">
        <v>131</v>
      </c>
      <c r="F528" s="12">
        <v>3908.0</v>
      </c>
      <c r="G528" s="12" t="s">
        <v>55</v>
      </c>
      <c r="H528" s="12">
        <v>2021.0</v>
      </c>
      <c r="J528" s="45"/>
      <c r="M528" s="16"/>
    </row>
    <row r="529" ht="12.75" customHeight="1">
      <c r="A529" s="12">
        <v>528.0</v>
      </c>
      <c r="B529" s="12">
        <v>32.0</v>
      </c>
      <c r="C529" s="12" t="s">
        <v>53</v>
      </c>
      <c r="D529" s="12">
        <v>38.0</v>
      </c>
      <c r="E529" s="12" t="s">
        <v>102</v>
      </c>
      <c r="F529" s="12">
        <v>5.18569719E8</v>
      </c>
      <c r="G529" s="12" t="s">
        <v>55</v>
      </c>
      <c r="H529" s="12">
        <v>2021.0</v>
      </c>
      <c r="J529" s="45"/>
      <c r="M529" s="16"/>
    </row>
    <row r="530" ht="12.75" customHeight="1">
      <c r="A530" s="12">
        <v>529.0</v>
      </c>
      <c r="B530" s="12">
        <v>32.0</v>
      </c>
      <c r="C530" s="12" t="s">
        <v>53</v>
      </c>
      <c r="D530" s="12">
        <v>39.0</v>
      </c>
      <c r="E530" s="12" t="s">
        <v>57</v>
      </c>
      <c r="F530" s="12">
        <v>7.98949919E8</v>
      </c>
      <c r="G530" s="12" t="s">
        <v>55</v>
      </c>
      <c r="H530" s="12">
        <v>2021.0</v>
      </c>
      <c r="J530" s="45"/>
      <c r="M530" s="16"/>
    </row>
    <row r="531" ht="12.75" customHeight="1">
      <c r="A531" s="12">
        <v>530.0</v>
      </c>
      <c r="B531" s="12">
        <v>32.0</v>
      </c>
      <c r="C531" s="12" t="s">
        <v>53</v>
      </c>
      <c r="D531" s="12">
        <v>40.0</v>
      </c>
      <c r="E531" s="12" t="s">
        <v>77</v>
      </c>
      <c r="F531" s="12">
        <v>1.519262701E9</v>
      </c>
      <c r="G531" s="12" t="s">
        <v>55</v>
      </c>
      <c r="H531" s="12">
        <v>2021.0</v>
      </c>
      <c r="J531" s="45"/>
      <c r="M531" s="16"/>
    </row>
    <row r="532" ht="12.75" customHeight="1">
      <c r="A532" s="12">
        <v>531.0</v>
      </c>
      <c r="B532" s="12">
        <v>32.0</v>
      </c>
      <c r="C532" s="12" t="s">
        <v>53</v>
      </c>
      <c r="D532" s="12">
        <v>41.0</v>
      </c>
      <c r="E532" s="12" t="s">
        <v>134</v>
      </c>
      <c r="F532" s="12">
        <v>4.5454051E7</v>
      </c>
      <c r="G532" s="12" t="s">
        <v>55</v>
      </c>
      <c r="H532" s="12">
        <v>2021.0</v>
      </c>
      <c r="J532" s="45"/>
      <c r="M532" s="16"/>
    </row>
    <row r="533" ht="12.75" customHeight="1">
      <c r="A533" s="12">
        <v>532.0</v>
      </c>
      <c r="B533" s="12">
        <v>32.0</v>
      </c>
      <c r="C533" s="12" t="s">
        <v>53</v>
      </c>
      <c r="D533" s="12">
        <v>42.0</v>
      </c>
      <c r="E533" s="12" t="s">
        <v>113</v>
      </c>
      <c r="F533" s="12">
        <v>3.27315359E8</v>
      </c>
      <c r="G533" s="12" t="s">
        <v>55</v>
      </c>
      <c r="H533" s="12">
        <v>2021.0</v>
      </c>
      <c r="J533" s="45"/>
      <c r="M533" s="16"/>
    </row>
    <row r="534" ht="12.75" customHeight="1">
      <c r="A534" s="12">
        <v>533.0</v>
      </c>
      <c r="B534" s="12">
        <v>32.0</v>
      </c>
      <c r="C534" s="12" t="s">
        <v>53</v>
      </c>
      <c r="D534" s="12">
        <v>43.0</v>
      </c>
      <c r="E534" s="12" t="s">
        <v>136</v>
      </c>
      <c r="F534" s="12">
        <v>395863.0</v>
      </c>
      <c r="G534" s="12" t="s">
        <v>55</v>
      </c>
      <c r="H534" s="12">
        <v>2021.0</v>
      </c>
      <c r="J534" s="45"/>
      <c r="M534" s="16"/>
    </row>
    <row r="535" ht="12.75" customHeight="1">
      <c r="A535" s="12">
        <v>534.0</v>
      </c>
      <c r="B535" s="12">
        <v>32.0</v>
      </c>
      <c r="C535" s="12" t="s">
        <v>53</v>
      </c>
      <c r="D535" s="12">
        <v>44.0</v>
      </c>
      <c r="E535" s="12" t="s">
        <v>117</v>
      </c>
      <c r="F535" s="12">
        <v>2.66063669E8</v>
      </c>
      <c r="G535" s="12" t="s">
        <v>55</v>
      </c>
      <c r="H535" s="12">
        <v>2021.0</v>
      </c>
      <c r="J535" s="45"/>
      <c r="M535" s="16"/>
    </row>
    <row r="536" ht="12.75" customHeight="1">
      <c r="A536" s="12">
        <v>535.0</v>
      </c>
      <c r="B536" s="12">
        <v>32.0</v>
      </c>
      <c r="C536" s="12" t="s">
        <v>53</v>
      </c>
      <c r="D536" s="12">
        <v>45.0</v>
      </c>
      <c r="E536" s="12" t="s">
        <v>137</v>
      </c>
      <c r="F536" s="12">
        <v>131.0</v>
      </c>
      <c r="G536" s="12" t="s">
        <v>55</v>
      </c>
      <c r="H536" s="12">
        <v>2021.0</v>
      </c>
      <c r="J536" s="45"/>
      <c r="M536" s="16"/>
    </row>
    <row r="537" ht="12.75" customHeight="1">
      <c r="A537" s="12">
        <v>536.0</v>
      </c>
      <c r="B537" s="12">
        <v>32.0</v>
      </c>
      <c r="C537" s="12" t="s">
        <v>53</v>
      </c>
      <c r="D537" s="12">
        <v>46.0</v>
      </c>
      <c r="E537" s="12" t="s">
        <v>139</v>
      </c>
      <c r="F537" s="12">
        <v>4.5617616E7</v>
      </c>
      <c r="G537" s="12" t="s">
        <v>55</v>
      </c>
      <c r="H537" s="12">
        <v>2021.0</v>
      </c>
      <c r="J537" s="45"/>
      <c r="M537" s="16"/>
    </row>
    <row r="538" ht="12.75" customHeight="1">
      <c r="A538" s="12">
        <v>537.0</v>
      </c>
      <c r="B538" s="12">
        <v>32.0</v>
      </c>
      <c r="C538" s="12" t="s">
        <v>53</v>
      </c>
      <c r="D538" s="12">
        <v>47.0</v>
      </c>
      <c r="E538" s="12" t="s">
        <v>141</v>
      </c>
      <c r="F538" s="12">
        <v>6051024.0</v>
      </c>
      <c r="G538" s="12" t="s">
        <v>55</v>
      </c>
      <c r="H538" s="12">
        <v>2021.0</v>
      </c>
      <c r="J538" s="45"/>
      <c r="M538" s="16"/>
    </row>
    <row r="539" ht="12.75" customHeight="1">
      <c r="A539" s="12">
        <v>538.0</v>
      </c>
      <c r="B539" s="12">
        <v>32.0</v>
      </c>
      <c r="C539" s="12" t="s">
        <v>53</v>
      </c>
      <c r="D539" s="12">
        <v>48.0</v>
      </c>
      <c r="E539" s="12" t="s">
        <v>60</v>
      </c>
      <c r="F539" s="12">
        <v>1.112838649E9</v>
      </c>
      <c r="G539" s="12" t="s">
        <v>55</v>
      </c>
      <c r="H539" s="12">
        <v>2021.0</v>
      </c>
      <c r="J539" s="45"/>
      <c r="M539" s="16"/>
    </row>
    <row r="540" ht="12.75" customHeight="1">
      <c r="A540" s="12">
        <v>539.0</v>
      </c>
      <c r="B540" s="12">
        <v>32.0</v>
      </c>
      <c r="C540" s="12" t="s">
        <v>53</v>
      </c>
      <c r="D540" s="12">
        <v>49.0</v>
      </c>
      <c r="E540" s="12" t="s">
        <v>144</v>
      </c>
      <c r="F540" s="12">
        <v>2.8911627E7</v>
      </c>
      <c r="G540" s="12" t="s">
        <v>55</v>
      </c>
      <c r="H540" s="12">
        <v>2021.0</v>
      </c>
      <c r="J540" s="45"/>
      <c r="M540" s="16"/>
    </row>
    <row r="541" ht="12.75" customHeight="1">
      <c r="A541" s="12">
        <v>540.0</v>
      </c>
      <c r="B541" s="12">
        <v>32.0</v>
      </c>
      <c r="C541" s="12" t="s">
        <v>53</v>
      </c>
      <c r="D541" s="12">
        <v>50.0</v>
      </c>
      <c r="E541" s="12" t="s">
        <v>146</v>
      </c>
      <c r="F541" s="12">
        <v>64788.0</v>
      </c>
      <c r="G541" s="12" t="s">
        <v>55</v>
      </c>
      <c r="H541" s="12">
        <v>2021.0</v>
      </c>
      <c r="J541" s="45"/>
      <c r="M541" s="16"/>
    </row>
    <row r="542" ht="12.75" customHeight="1">
      <c r="A542" s="12">
        <v>541.0</v>
      </c>
      <c r="B542" s="12">
        <v>32.0</v>
      </c>
      <c r="C542" s="12" t="s">
        <v>53</v>
      </c>
      <c r="D542" s="12">
        <v>51.0</v>
      </c>
      <c r="E542" s="12" t="s">
        <v>148</v>
      </c>
      <c r="F542" s="12">
        <v>732500.0</v>
      </c>
      <c r="G542" s="12" t="s">
        <v>55</v>
      </c>
      <c r="H542" s="12">
        <v>2021.0</v>
      </c>
      <c r="J542" s="45"/>
      <c r="M542" s="16"/>
    </row>
    <row r="543" ht="12.75" customHeight="1">
      <c r="A543" s="12">
        <v>542.0</v>
      </c>
      <c r="B543" s="12">
        <v>32.0</v>
      </c>
      <c r="C543" s="12" t="s">
        <v>53</v>
      </c>
      <c r="D543" s="12">
        <v>52.0</v>
      </c>
      <c r="E543" s="12" t="s">
        <v>96</v>
      </c>
      <c r="F543" s="12">
        <v>4.45786245E8</v>
      </c>
      <c r="G543" s="12" t="s">
        <v>55</v>
      </c>
      <c r="H543" s="12">
        <v>2021.0</v>
      </c>
      <c r="J543" s="45"/>
      <c r="M543" s="16"/>
    </row>
    <row r="544" ht="12.75" customHeight="1">
      <c r="A544" s="12">
        <v>543.0</v>
      </c>
      <c r="B544" s="12">
        <v>32.0</v>
      </c>
      <c r="C544" s="12" t="s">
        <v>53</v>
      </c>
      <c r="D544" s="12">
        <v>53.0</v>
      </c>
      <c r="E544" s="12" t="s">
        <v>149</v>
      </c>
      <c r="F544" s="12">
        <v>1458758.0</v>
      </c>
      <c r="G544" s="12" t="s">
        <v>55</v>
      </c>
      <c r="H544" s="12">
        <v>2021.0</v>
      </c>
      <c r="J544" s="45"/>
      <c r="M544" s="16"/>
    </row>
    <row r="545" ht="12.75" customHeight="1">
      <c r="A545" s="12">
        <v>544.0</v>
      </c>
      <c r="B545" s="12">
        <v>32.0</v>
      </c>
      <c r="C545" s="12" t="s">
        <v>53</v>
      </c>
      <c r="D545" s="12">
        <v>54.0</v>
      </c>
      <c r="E545" s="12" t="s">
        <v>87</v>
      </c>
      <c r="F545" s="12">
        <v>4.50271502E8</v>
      </c>
      <c r="G545" s="12" t="s">
        <v>55</v>
      </c>
      <c r="H545" s="12">
        <v>2021.0</v>
      </c>
      <c r="J545" s="45"/>
      <c r="M545" s="16"/>
    </row>
    <row r="546" ht="12.75" customHeight="1">
      <c r="A546" s="12">
        <v>545.0</v>
      </c>
      <c r="B546" s="12">
        <v>32.0</v>
      </c>
      <c r="C546" s="12" t="s">
        <v>53</v>
      </c>
      <c r="D546" s="12">
        <v>55.0</v>
      </c>
      <c r="E546" s="12" t="s">
        <v>64</v>
      </c>
      <c r="F546" s="12">
        <v>1.302229445E9</v>
      </c>
      <c r="G546" s="12" t="s">
        <v>55</v>
      </c>
      <c r="H546" s="12">
        <v>2021.0</v>
      </c>
      <c r="J546" s="45"/>
      <c r="M546" s="16"/>
    </row>
    <row r="547" ht="12.75" customHeight="1">
      <c r="A547" s="12">
        <v>546.0</v>
      </c>
      <c r="B547" s="12">
        <v>32.0</v>
      </c>
      <c r="C547" s="12" t="s">
        <v>53</v>
      </c>
      <c r="D547" s="12">
        <v>56.0</v>
      </c>
      <c r="E547" s="12" t="s">
        <v>151</v>
      </c>
      <c r="F547" s="12">
        <v>3.5268789E7</v>
      </c>
      <c r="G547" s="12" t="s">
        <v>55</v>
      </c>
      <c r="H547" s="12">
        <v>2021.0</v>
      </c>
      <c r="J547" s="45"/>
      <c r="M547" s="16"/>
    </row>
    <row r="548" ht="12.75" customHeight="1">
      <c r="A548" s="12">
        <v>547.0</v>
      </c>
      <c r="B548" s="12">
        <v>32.0</v>
      </c>
      <c r="C548" s="12" t="s">
        <v>53</v>
      </c>
      <c r="D548" s="12">
        <v>57.0</v>
      </c>
      <c r="E548" s="12" t="s">
        <v>152</v>
      </c>
      <c r="F548" s="12">
        <v>3.0300913E7</v>
      </c>
      <c r="G548" s="12" t="s">
        <v>55</v>
      </c>
      <c r="H548" s="12">
        <v>2021.0</v>
      </c>
      <c r="J548" s="45"/>
      <c r="M548" s="16"/>
    </row>
    <row r="549" ht="12.75" customHeight="1">
      <c r="A549" s="12">
        <v>548.0</v>
      </c>
      <c r="B549" s="12">
        <v>32.0</v>
      </c>
      <c r="C549" s="12" t="s">
        <v>53</v>
      </c>
      <c r="D549" s="12">
        <v>58.0</v>
      </c>
      <c r="E549" s="12" t="s">
        <v>153</v>
      </c>
      <c r="F549" s="12">
        <v>2.8826569E7</v>
      </c>
      <c r="G549" s="12" t="s">
        <v>55</v>
      </c>
      <c r="H549" s="12">
        <v>2021.0</v>
      </c>
      <c r="J549" s="45"/>
      <c r="M549" s="16"/>
    </row>
    <row r="550" ht="12.75" customHeight="1">
      <c r="A550" s="12">
        <v>549.0</v>
      </c>
      <c r="B550" s="12">
        <v>32.0</v>
      </c>
      <c r="C550" s="12" t="s">
        <v>53</v>
      </c>
      <c r="D550" s="12">
        <v>59.0</v>
      </c>
      <c r="E550" s="12" t="s">
        <v>132</v>
      </c>
      <c r="F550" s="12">
        <v>1.05798617E8</v>
      </c>
      <c r="G550" s="12" t="s">
        <v>55</v>
      </c>
      <c r="H550" s="12">
        <v>2021.0</v>
      </c>
      <c r="J550" s="45"/>
      <c r="M550" s="16"/>
    </row>
    <row r="551" ht="12.75" customHeight="1">
      <c r="A551" s="12">
        <v>550.0</v>
      </c>
      <c r="B551" s="12">
        <v>32.0</v>
      </c>
      <c r="C551" s="12" t="s">
        <v>53</v>
      </c>
      <c r="D551" s="12">
        <v>60.0</v>
      </c>
      <c r="E551" s="12" t="s">
        <v>138</v>
      </c>
      <c r="F551" s="12">
        <v>7.4597829E7</v>
      </c>
      <c r="G551" s="12" t="s">
        <v>55</v>
      </c>
      <c r="H551" s="12">
        <v>2021.0</v>
      </c>
      <c r="J551" s="45"/>
      <c r="M551" s="16"/>
    </row>
    <row r="552" ht="12.75" customHeight="1">
      <c r="A552" s="12">
        <v>551.0</v>
      </c>
      <c r="B552" s="12">
        <v>32.0</v>
      </c>
      <c r="C552" s="12" t="s">
        <v>53</v>
      </c>
      <c r="D552" s="12">
        <v>61.0</v>
      </c>
      <c r="E552" s="12" t="s">
        <v>76</v>
      </c>
      <c r="F552" s="12">
        <v>2.401230099E9</v>
      </c>
      <c r="G552" s="12" t="s">
        <v>55</v>
      </c>
      <c r="H552" s="12">
        <v>2021.0</v>
      </c>
      <c r="J552" s="45"/>
      <c r="M552" s="16"/>
    </row>
    <row r="553" ht="12.75" customHeight="1">
      <c r="A553" s="12">
        <v>552.0</v>
      </c>
      <c r="B553" s="12">
        <v>32.0</v>
      </c>
      <c r="C553" s="12" t="s">
        <v>53</v>
      </c>
      <c r="D553" s="12">
        <v>62.0</v>
      </c>
      <c r="E553" s="12" t="s">
        <v>80</v>
      </c>
      <c r="F553" s="12">
        <v>1.239864329E9</v>
      </c>
      <c r="G553" s="12" t="s">
        <v>55</v>
      </c>
      <c r="H553" s="12">
        <v>2021.0</v>
      </c>
      <c r="J553" s="45"/>
      <c r="M553" s="16"/>
    </row>
    <row r="554" ht="12.75" customHeight="1">
      <c r="A554" s="12">
        <v>553.0</v>
      </c>
      <c r="B554" s="12">
        <v>32.0</v>
      </c>
      <c r="C554" s="12" t="s">
        <v>53</v>
      </c>
      <c r="D554" s="12">
        <v>63.0</v>
      </c>
      <c r="E554" s="12" t="s">
        <v>133</v>
      </c>
      <c r="F554" s="12">
        <v>7.8030379E7</v>
      </c>
      <c r="G554" s="12" t="s">
        <v>55</v>
      </c>
      <c r="H554" s="12">
        <v>2021.0</v>
      </c>
      <c r="J554" s="45"/>
      <c r="M554" s="16"/>
    </row>
    <row r="555" ht="12.75" customHeight="1">
      <c r="A555" s="12">
        <v>554.0</v>
      </c>
      <c r="B555" s="12">
        <v>32.0</v>
      </c>
      <c r="C555" s="12" t="s">
        <v>53</v>
      </c>
      <c r="D555" s="12">
        <v>64.0</v>
      </c>
      <c r="E555" s="12" t="s">
        <v>79</v>
      </c>
      <c r="F555" s="12">
        <v>2.135971973E9</v>
      </c>
      <c r="G555" s="12" t="s">
        <v>55</v>
      </c>
      <c r="H555" s="12">
        <v>2021.0</v>
      </c>
      <c r="J555" s="45"/>
      <c r="M555" s="16"/>
    </row>
    <row r="556" ht="12.75" customHeight="1">
      <c r="A556" s="12">
        <v>555.0</v>
      </c>
      <c r="B556" s="12">
        <v>32.0</v>
      </c>
      <c r="C556" s="12" t="s">
        <v>53</v>
      </c>
      <c r="D556" s="12">
        <v>65.0</v>
      </c>
      <c r="E556" s="12" t="s">
        <v>150</v>
      </c>
      <c r="F556" s="12">
        <v>5.4142265E7</v>
      </c>
      <c r="G556" s="12" t="s">
        <v>55</v>
      </c>
      <c r="H556" s="12">
        <v>2021.0</v>
      </c>
      <c r="J556" s="45"/>
      <c r="M556" s="16"/>
    </row>
    <row r="557" ht="12.75" customHeight="1">
      <c r="A557" s="12">
        <v>556.0</v>
      </c>
      <c r="B557" s="12">
        <v>32.0</v>
      </c>
      <c r="C557" s="12" t="s">
        <v>53</v>
      </c>
      <c r="D557" s="12">
        <v>66.0</v>
      </c>
      <c r="E557" s="12" t="s">
        <v>156</v>
      </c>
      <c r="F557" s="12">
        <v>156590.0</v>
      </c>
      <c r="G557" s="12" t="s">
        <v>55</v>
      </c>
      <c r="H557" s="12">
        <v>2021.0</v>
      </c>
      <c r="J557" s="45"/>
      <c r="M557" s="16"/>
    </row>
    <row r="558" ht="12.75" customHeight="1">
      <c r="A558" s="12">
        <v>557.0</v>
      </c>
      <c r="B558" s="12">
        <v>32.0</v>
      </c>
      <c r="C558" s="12" t="s">
        <v>53</v>
      </c>
      <c r="D558" s="12">
        <v>67.0</v>
      </c>
      <c r="E558" s="12" t="s">
        <v>143</v>
      </c>
      <c r="F558" s="12">
        <v>7.3259144E7</v>
      </c>
      <c r="G558" s="12" t="s">
        <v>55</v>
      </c>
      <c r="H558" s="12">
        <v>2021.0</v>
      </c>
      <c r="J558" s="45"/>
      <c r="M558" s="16"/>
    </row>
    <row r="559" ht="12.75" customHeight="1">
      <c r="A559" s="12">
        <v>558.0</v>
      </c>
      <c r="B559" s="12">
        <v>32.0</v>
      </c>
      <c r="C559" s="12" t="s">
        <v>53</v>
      </c>
      <c r="D559" s="12">
        <v>68.0</v>
      </c>
      <c r="E559" s="12" t="s">
        <v>147</v>
      </c>
      <c r="F559" s="12">
        <v>7.179513E7</v>
      </c>
      <c r="G559" s="12" t="s">
        <v>55</v>
      </c>
      <c r="H559" s="12">
        <v>2021.0</v>
      </c>
      <c r="J559" s="45"/>
      <c r="M559" s="16"/>
    </row>
    <row r="560" ht="12.75" customHeight="1">
      <c r="A560" s="12">
        <v>559.0</v>
      </c>
      <c r="B560" s="12">
        <v>32.0</v>
      </c>
      <c r="C560" s="12" t="s">
        <v>53</v>
      </c>
      <c r="D560" s="12">
        <v>69.0</v>
      </c>
      <c r="E560" s="12" t="s">
        <v>127</v>
      </c>
      <c r="F560" s="12">
        <v>1.39867472E8</v>
      </c>
      <c r="G560" s="12" t="s">
        <v>55</v>
      </c>
      <c r="H560" s="12">
        <v>2021.0</v>
      </c>
      <c r="J560" s="45"/>
      <c r="M560" s="16"/>
    </row>
    <row r="561" ht="12.75" customHeight="1">
      <c r="A561" s="12">
        <v>560.0</v>
      </c>
      <c r="B561" s="12">
        <v>32.0</v>
      </c>
      <c r="C561" s="12" t="s">
        <v>53</v>
      </c>
      <c r="D561" s="12">
        <v>70.0</v>
      </c>
      <c r="E561" s="12" t="s">
        <v>124</v>
      </c>
      <c r="F561" s="12">
        <v>2.03221701E8</v>
      </c>
      <c r="G561" s="12" t="s">
        <v>55</v>
      </c>
      <c r="H561" s="12">
        <v>2021.0</v>
      </c>
      <c r="J561" s="45"/>
      <c r="M561" s="16"/>
    </row>
    <row r="562" ht="12.75" customHeight="1">
      <c r="A562" s="12">
        <v>561.0</v>
      </c>
      <c r="B562" s="12">
        <v>32.0</v>
      </c>
      <c r="C562" s="12" t="s">
        <v>53</v>
      </c>
      <c r="D562" s="12">
        <v>71.0</v>
      </c>
      <c r="E562" s="12" t="s">
        <v>111</v>
      </c>
      <c r="F562" s="12">
        <v>1.90799416E8</v>
      </c>
      <c r="G562" s="12" t="s">
        <v>55</v>
      </c>
      <c r="H562" s="12">
        <v>2021.0</v>
      </c>
      <c r="J562" s="45"/>
      <c r="M562" s="16"/>
    </row>
    <row r="563" ht="12.75" customHeight="1">
      <c r="A563" s="12">
        <v>562.0</v>
      </c>
      <c r="B563" s="12">
        <v>32.0</v>
      </c>
      <c r="C563" s="12" t="s">
        <v>53</v>
      </c>
      <c r="D563" s="12">
        <v>72.0</v>
      </c>
      <c r="E563" s="12" t="s">
        <v>129</v>
      </c>
      <c r="F563" s="12">
        <v>2.16032768E8</v>
      </c>
      <c r="G563" s="12" t="s">
        <v>55</v>
      </c>
      <c r="H563" s="12">
        <v>2021.0</v>
      </c>
      <c r="J563" s="45"/>
      <c r="M563" s="16"/>
    </row>
    <row r="564" ht="12.75" customHeight="1">
      <c r="A564" s="12">
        <v>563.0</v>
      </c>
      <c r="B564" s="12">
        <v>32.0</v>
      </c>
      <c r="C564" s="12" t="s">
        <v>53</v>
      </c>
      <c r="D564" s="12">
        <v>73.0</v>
      </c>
      <c r="E564" s="12" t="s">
        <v>109</v>
      </c>
      <c r="F564" s="12">
        <v>3.18746293E8</v>
      </c>
      <c r="G564" s="12" t="s">
        <v>55</v>
      </c>
      <c r="H564" s="12">
        <v>2021.0</v>
      </c>
      <c r="J564" s="45"/>
      <c r="M564" s="16"/>
    </row>
    <row r="565" ht="12.75" customHeight="1">
      <c r="A565" s="12">
        <v>564.0</v>
      </c>
      <c r="B565" s="12">
        <v>32.0</v>
      </c>
      <c r="C565" s="12" t="s">
        <v>53</v>
      </c>
      <c r="D565" s="12">
        <v>74.0</v>
      </c>
      <c r="E565" s="12" t="s">
        <v>135</v>
      </c>
      <c r="F565" s="12">
        <v>1.39031074E8</v>
      </c>
      <c r="G565" s="12" t="s">
        <v>55</v>
      </c>
      <c r="H565" s="12">
        <v>2021.0</v>
      </c>
      <c r="J565" s="45"/>
      <c r="M565" s="16"/>
    </row>
    <row r="566" ht="12.75" customHeight="1">
      <c r="A566" s="12">
        <v>565.0</v>
      </c>
      <c r="B566" s="12">
        <v>32.0</v>
      </c>
      <c r="C566" s="12" t="s">
        <v>53</v>
      </c>
      <c r="D566" s="12">
        <v>75.0</v>
      </c>
      <c r="E566" s="12" t="s">
        <v>160</v>
      </c>
      <c r="F566" s="12">
        <v>4604816.0</v>
      </c>
      <c r="G566" s="12" t="s">
        <v>55</v>
      </c>
      <c r="H566" s="12">
        <v>2021.0</v>
      </c>
      <c r="J566" s="45"/>
      <c r="M566" s="16"/>
    </row>
    <row r="567" ht="12.75" customHeight="1">
      <c r="A567" s="12">
        <v>566.0</v>
      </c>
      <c r="B567" s="12">
        <v>32.0</v>
      </c>
      <c r="C567" s="12" t="s">
        <v>53</v>
      </c>
      <c r="D567" s="12">
        <v>76.0</v>
      </c>
      <c r="E567" s="12" t="s">
        <v>126</v>
      </c>
      <c r="F567" s="12">
        <v>2.24065879E8</v>
      </c>
      <c r="G567" s="12" t="s">
        <v>55</v>
      </c>
      <c r="H567" s="12">
        <v>2021.0</v>
      </c>
      <c r="J567" s="45"/>
      <c r="M567" s="16"/>
    </row>
    <row r="568" ht="12.75" customHeight="1">
      <c r="A568" s="12">
        <v>567.0</v>
      </c>
      <c r="B568" s="12">
        <v>32.0</v>
      </c>
      <c r="C568" s="12" t="s">
        <v>53</v>
      </c>
      <c r="D568" s="12">
        <v>78.0</v>
      </c>
      <c r="E568" s="12" t="s">
        <v>159</v>
      </c>
      <c r="F568" s="12">
        <v>90815.0</v>
      </c>
      <c r="G568" s="12" t="s">
        <v>55</v>
      </c>
      <c r="H568" s="12">
        <v>2021.0</v>
      </c>
      <c r="J568" s="45"/>
      <c r="M568" s="16"/>
    </row>
    <row r="569" ht="12.75" customHeight="1">
      <c r="A569" s="12">
        <v>568.0</v>
      </c>
      <c r="B569" s="12">
        <v>32.0</v>
      </c>
      <c r="C569" s="12" t="s">
        <v>53</v>
      </c>
      <c r="D569" s="12">
        <v>79.0</v>
      </c>
      <c r="E569" s="12" t="s">
        <v>154</v>
      </c>
      <c r="F569" s="12">
        <v>2.4006495E7</v>
      </c>
      <c r="G569" s="12" t="s">
        <v>55</v>
      </c>
      <c r="H569" s="12">
        <v>2021.0</v>
      </c>
      <c r="J569" s="45"/>
      <c r="M569" s="16"/>
    </row>
    <row r="570" ht="12.75" customHeight="1">
      <c r="A570" s="12">
        <v>569.0</v>
      </c>
      <c r="B570" s="12">
        <v>32.0</v>
      </c>
      <c r="C570" s="12" t="s">
        <v>53</v>
      </c>
      <c r="D570" s="12">
        <v>80.0</v>
      </c>
      <c r="E570" s="12" t="s">
        <v>161</v>
      </c>
      <c r="F570" s="12">
        <v>0.0</v>
      </c>
      <c r="G570" s="12" t="s">
        <v>55</v>
      </c>
      <c r="H570" s="12">
        <v>2021.0</v>
      </c>
      <c r="J570" s="45"/>
      <c r="M570" s="16"/>
    </row>
    <row r="571" ht="12.75" customHeight="1">
      <c r="A571" s="12">
        <v>570.0</v>
      </c>
      <c r="B571" s="12">
        <v>32.0</v>
      </c>
      <c r="C571" s="12" t="s">
        <v>53</v>
      </c>
      <c r="D571" s="12">
        <v>81.0</v>
      </c>
      <c r="E571" s="12" t="s">
        <v>158</v>
      </c>
      <c r="F571" s="12">
        <v>5349240.0</v>
      </c>
      <c r="G571" s="12" t="s">
        <v>55</v>
      </c>
      <c r="H571" s="12">
        <v>2021.0</v>
      </c>
      <c r="J571" s="45"/>
      <c r="M571" s="16"/>
    </row>
    <row r="572" ht="12.75" customHeight="1">
      <c r="A572" s="12">
        <v>571.0</v>
      </c>
      <c r="B572" s="12">
        <v>32.0</v>
      </c>
      <c r="C572" s="12" t="s">
        <v>53</v>
      </c>
      <c r="D572" s="12">
        <v>82.0</v>
      </c>
      <c r="E572" s="12" t="s">
        <v>142</v>
      </c>
      <c r="F572" s="12">
        <v>7.3756917E7</v>
      </c>
      <c r="G572" s="12" t="s">
        <v>55</v>
      </c>
      <c r="H572" s="12">
        <v>2021.0</v>
      </c>
      <c r="J572" s="45"/>
      <c r="M572" s="16"/>
    </row>
    <row r="573" ht="12.75" customHeight="1">
      <c r="A573" s="12">
        <v>572.0</v>
      </c>
      <c r="B573" s="12">
        <v>32.0</v>
      </c>
      <c r="C573" s="12" t="s">
        <v>53</v>
      </c>
      <c r="D573" s="12">
        <v>83.0</v>
      </c>
      <c r="E573" s="12" t="s">
        <v>145</v>
      </c>
      <c r="F573" s="12">
        <v>5.9338208E7</v>
      </c>
      <c r="G573" s="12" t="s">
        <v>55</v>
      </c>
      <c r="H573" s="12">
        <v>2021.0</v>
      </c>
      <c r="J573" s="45"/>
      <c r="M573" s="16"/>
    </row>
    <row r="574" ht="12.75" customHeight="1">
      <c r="A574" s="12">
        <v>573.0</v>
      </c>
      <c r="B574" s="12">
        <v>32.0</v>
      </c>
      <c r="C574" s="12" t="s">
        <v>53</v>
      </c>
      <c r="D574" s="12">
        <v>84.0</v>
      </c>
      <c r="E574" s="12" t="s">
        <v>63</v>
      </c>
      <c r="F574" s="12">
        <v>3.189769628E9</v>
      </c>
      <c r="G574" s="12" t="s">
        <v>55</v>
      </c>
      <c r="H574" s="12">
        <v>2021.0</v>
      </c>
      <c r="J574" s="45"/>
      <c r="M574" s="16"/>
    </row>
    <row r="575" ht="12.75" customHeight="1">
      <c r="A575" s="12">
        <v>574.0</v>
      </c>
      <c r="B575" s="12">
        <v>32.0</v>
      </c>
      <c r="C575" s="12" t="s">
        <v>53</v>
      </c>
      <c r="D575" s="12">
        <v>85.0</v>
      </c>
      <c r="E575" s="12" t="s">
        <v>59</v>
      </c>
      <c r="F575" s="12">
        <v>5.199181013E9</v>
      </c>
      <c r="G575" s="12" t="s">
        <v>55</v>
      </c>
      <c r="H575" s="12">
        <v>2021.0</v>
      </c>
      <c r="J575" s="45"/>
      <c r="M575" s="16"/>
    </row>
    <row r="576" ht="12.75" customHeight="1">
      <c r="A576" s="12">
        <v>575.0</v>
      </c>
      <c r="B576" s="12">
        <v>32.0</v>
      </c>
      <c r="C576" s="12" t="s">
        <v>53</v>
      </c>
      <c r="D576" s="12">
        <v>86.0</v>
      </c>
      <c r="E576" s="12" t="s">
        <v>163</v>
      </c>
      <c r="F576" s="12">
        <v>502084.0</v>
      </c>
      <c r="G576" s="12" t="s">
        <v>55</v>
      </c>
      <c r="H576" s="12">
        <v>2021.0</v>
      </c>
      <c r="J576" s="45"/>
      <c r="M576" s="16"/>
    </row>
    <row r="577" ht="12.75" customHeight="1">
      <c r="A577" s="12">
        <v>576.0</v>
      </c>
      <c r="B577" s="12">
        <v>32.0</v>
      </c>
      <c r="C577" s="12" t="s">
        <v>53</v>
      </c>
      <c r="D577" s="12">
        <v>87.0</v>
      </c>
      <c r="E577" s="12" t="s">
        <v>56</v>
      </c>
      <c r="F577" s="12">
        <v>4.576782757E9</v>
      </c>
      <c r="G577" s="12" t="s">
        <v>55</v>
      </c>
      <c r="H577" s="12">
        <v>2021.0</v>
      </c>
      <c r="J577" s="45"/>
      <c r="M577" s="16"/>
    </row>
    <row r="578" ht="12.75" customHeight="1">
      <c r="A578" s="12">
        <v>577.0</v>
      </c>
      <c r="B578" s="12">
        <v>32.0</v>
      </c>
      <c r="C578" s="12" t="s">
        <v>53</v>
      </c>
      <c r="D578" s="12">
        <v>88.0</v>
      </c>
      <c r="E578" s="12" t="s">
        <v>140</v>
      </c>
      <c r="F578" s="12">
        <v>6.1724315E7</v>
      </c>
      <c r="G578" s="12" t="s">
        <v>55</v>
      </c>
      <c r="H578" s="12">
        <v>2021.0</v>
      </c>
      <c r="J578" s="45"/>
      <c r="M578" s="16"/>
    </row>
    <row r="579" ht="12.75" customHeight="1">
      <c r="A579" s="12">
        <v>578.0</v>
      </c>
      <c r="B579" s="12">
        <v>32.0</v>
      </c>
      <c r="C579" s="12" t="s">
        <v>53</v>
      </c>
      <c r="D579" s="12">
        <v>89.0</v>
      </c>
      <c r="E579" s="12" t="s">
        <v>162</v>
      </c>
      <c r="F579" s="12">
        <v>9395461.0</v>
      </c>
      <c r="G579" s="12" t="s">
        <v>55</v>
      </c>
      <c r="H579" s="12">
        <v>2021.0</v>
      </c>
      <c r="J579" s="45"/>
      <c r="M579" s="16"/>
    </row>
    <row r="580" ht="12.75" customHeight="1">
      <c r="A580" s="12">
        <v>579.0</v>
      </c>
      <c r="B580" s="12">
        <v>32.0</v>
      </c>
      <c r="C580" s="12" t="s">
        <v>53</v>
      </c>
      <c r="D580" s="12">
        <v>90.0</v>
      </c>
      <c r="E580" s="12" t="s">
        <v>105</v>
      </c>
      <c r="F580" s="12">
        <v>3.83517797E8</v>
      </c>
      <c r="G580" s="12" t="s">
        <v>55</v>
      </c>
      <c r="H580" s="12">
        <v>2021.0</v>
      </c>
      <c r="J580" s="45"/>
      <c r="M580" s="16"/>
    </row>
    <row r="581" ht="12.75" customHeight="1">
      <c r="A581" s="12">
        <v>580.0</v>
      </c>
      <c r="B581" s="12">
        <v>32.0</v>
      </c>
      <c r="C581" s="12" t="s">
        <v>53</v>
      </c>
      <c r="D581" s="12">
        <v>91.0</v>
      </c>
      <c r="E581" s="12" t="s">
        <v>155</v>
      </c>
      <c r="F581" s="12">
        <v>1.5115398E7</v>
      </c>
      <c r="G581" s="12" t="s">
        <v>55</v>
      </c>
      <c r="H581" s="12">
        <v>2021.0</v>
      </c>
      <c r="J581" s="45"/>
      <c r="M581" s="16"/>
    </row>
    <row r="582" ht="12.75" customHeight="1">
      <c r="A582" s="12">
        <v>581.0</v>
      </c>
      <c r="B582" s="12">
        <v>32.0</v>
      </c>
      <c r="C582" s="12" t="s">
        <v>53</v>
      </c>
      <c r="D582" s="12">
        <v>92.0</v>
      </c>
      <c r="E582" s="12" t="s">
        <v>104</v>
      </c>
      <c r="F582" s="12">
        <v>3.80154043E8</v>
      </c>
      <c r="G582" s="12" t="s">
        <v>55</v>
      </c>
      <c r="H582" s="12">
        <v>2021.0</v>
      </c>
      <c r="J582" s="45"/>
      <c r="M582" s="16"/>
    </row>
    <row r="583" ht="12.75" customHeight="1">
      <c r="A583" s="12">
        <v>582.0</v>
      </c>
      <c r="B583" s="12">
        <v>32.0</v>
      </c>
      <c r="C583" s="12" t="s">
        <v>53</v>
      </c>
      <c r="D583" s="12">
        <v>93.0</v>
      </c>
      <c r="E583" s="12" t="s">
        <v>164</v>
      </c>
      <c r="F583" s="12">
        <v>68921.0</v>
      </c>
      <c r="G583" s="12" t="s">
        <v>55</v>
      </c>
      <c r="H583" s="12">
        <v>2021.0</v>
      </c>
      <c r="J583" s="45"/>
      <c r="M583" s="16"/>
    </row>
    <row r="584" ht="12.75" customHeight="1">
      <c r="A584" s="12">
        <v>583.0</v>
      </c>
      <c r="B584" s="12">
        <v>32.0</v>
      </c>
      <c r="C584" s="12" t="s">
        <v>53</v>
      </c>
      <c r="D584" s="12">
        <v>94.0</v>
      </c>
      <c r="E584" s="12" t="s">
        <v>92</v>
      </c>
      <c r="F584" s="12">
        <v>7.69798771E8</v>
      </c>
      <c r="G584" s="12" t="s">
        <v>55</v>
      </c>
      <c r="H584" s="12">
        <v>2021.0</v>
      </c>
      <c r="J584" s="45"/>
      <c r="M584" s="16"/>
    </row>
    <row r="585" ht="12.75" customHeight="1">
      <c r="A585" s="12">
        <v>584.0</v>
      </c>
      <c r="B585" s="12">
        <v>32.0</v>
      </c>
      <c r="C585" s="12" t="s">
        <v>53</v>
      </c>
      <c r="D585" s="12">
        <v>95.0</v>
      </c>
      <c r="E585" s="12" t="s">
        <v>98</v>
      </c>
      <c r="F585" s="12">
        <v>4.30096831E8</v>
      </c>
      <c r="G585" s="12" t="s">
        <v>55</v>
      </c>
      <c r="H585" s="12">
        <v>2021.0</v>
      </c>
      <c r="J585" s="45"/>
      <c r="M585" s="16"/>
    </row>
    <row r="586" ht="12.75" customHeight="1">
      <c r="A586" s="12">
        <v>585.0</v>
      </c>
      <c r="B586" s="12">
        <v>32.0</v>
      </c>
      <c r="C586" s="12" t="s">
        <v>53</v>
      </c>
      <c r="D586" s="12">
        <v>96.0</v>
      </c>
      <c r="E586" s="12" t="s">
        <v>118</v>
      </c>
      <c r="F586" s="12">
        <v>2.70740063E8</v>
      </c>
      <c r="G586" s="12" t="s">
        <v>55</v>
      </c>
      <c r="H586" s="12">
        <v>2021.0</v>
      </c>
      <c r="J586" s="45"/>
      <c r="M586" s="16"/>
    </row>
    <row r="587" ht="12.75" customHeight="1">
      <c r="A587" s="12">
        <v>586.0</v>
      </c>
      <c r="B587" s="12">
        <v>32.0</v>
      </c>
      <c r="C587" s="12" t="s">
        <v>53</v>
      </c>
      <c r="D587" s="12">
        <v>97.0</v>
      </c>
      <c r="E587" s="12" t="s">
        <v>165</v>
      </c>
      <c r="F587" s="12">
        <v>204110.0</v>
      </c>
      <c r="G587" s="12" t="s">
        <v>55</v>
      </c>
      <c r="H587" s="12">
        <v>2021.0</v>
      </c>
      <c r="J587" s="45"/>
      <c r="M587" s="16"/>
    </row>
    <row r="588" ht="12.75" customHeight="1">
      <c r="A588" s="12">
        <v>587.0</v>
      </c>
      <c r="B588" s="12">
        <v>32.0</v>
      </c>
      <c r="C588" s="12" t="s">
        <v>53</v>
      </c>
      <c r="D588" s="12">
        <v>99.0</v>
      </c>
      <c r="E588" s="12" t="s">
        <v>157</v>
      </c>
      <c r="F588" s="12">
        <v>2923050.0</v>
      </c>
      <c r="G588" s="12" t="s">
        <v>55</v>
      </c>
      <c r="H588" s="12">
        <v>2021.0</v>
      </c>
      <c r="J588" s="45"/>
      <c r="M588" s="16"/>
    </row>
    <row r="589" ht="12.75" customHeight="1">
      <c r="A589" s="12">
        <v>588.0</v>
      </c>
      <c r="B589" s="12">
        <v>32.0</v>
      </c>
      <c r="C589" s="12" t="s">
        <v>53</v>
      </c>
      <c r="D589" s="12">
        <v>1.0</v>
      </c>
      <c r="E589" s="12" t="s">
        <v>54</v>
      </c>
      <c r="F589" s="12">
        <v>2032771.0</v>
      </c>
      <c r="G589" s="12" t="s">
        <v>55</v>
      </c>
      <c r="H589" s="12">
        <v>2022.0</v>
      </c>
      <c r="J589" s="45"/>
      <c r="M589" s="16"/>
    </row>
    <row r="590" ht="12.75" customHeight="1">
      <c r="A590" s="12">
        <v>589.0</v>
      </c>
      <c r="B590" s="12">
        <v>32.0</v>
      </c>
      <c r="C590" s="12" t="s">
        <v>53</v>
      </c>
      <c r="D590" s="12">
        <v>2.0</v>
      </c>
      <c r="E590" s="12" t="s">
        <v>58</v>
      </c>
      <c r="F590" s="12">
        <v>2112515.0</v>
      </c>
      <c r="G590" s="12" t="s">
        <v>55</v>
      </c>
      <c r="H590" s="12">
        <v>2022.0</v>
      </c>
      <c r="J590" s="45"/>
      <c r="M590" s="16"/>
    </row>
    <row r="591" ht="12.75" customHeight="1">
      <c r="A591" s="12">
        <v>590.0</v>
      </c>
      <c r="B591" s="12">
        <v>32.0</v>
      </c>
      <c r="C591" s="12" t="s">
        <v>53</v>
      </c>
      <c r="D591" s="12">
        <v>3.0</v>
      </c>
      <c r="E591" s="12" t="s">
        <v>62</v>
      </c>
      <c r="F591" s="12">
        <v>2.70198889E8</v>
      </c>
      <c r="G591" s="12" t="s">
        <v>55</v>
      </c>
      <c r="H591" s="12">
        <v>2022.0</v>
      </c>
      <c r="J591" s="45"/>
      <c r="M591" s="16"/>
    </row>
    <row r="592" ht="12.75" customHeight="1">
      <c r="A592" s="12">
        <v>591.0</v>
      </c>
      <c r="B592" s="12">
        <v>32.0</v>
      </c>
      <c r="C592" s="12" t="s">
        <v>53</v>
      </c>
      <c r="D592" s="12">
        <v>4.0</v>
      </c>
      <c r="E592" s="12" t="s">
        <v>75</v>
      </c>
      <c r="F592" s="12">
        <v>1.03144111E8</v>
      </c>
      <c r="G592" s="12" t="s">
        <v>55</v>
      </c>
      <c r="H592" s="12">
        <v>2022.0</v>
      </c>
      <c r="J592" s="45"/>
      <c r="M592" s="16"/>
    </row>
    <row r="593" ht="12.75" customHeight="1">
      <c r="A593" s="12">
        <v>592.0</v>
      </c>
      <c r="B593" s="12">
        <v>32.0</v>
      </c>
      <c r="C593" s="12" t="s">
        <v>53</v>
      </c>
      <c r="D593" s="12">
        <v>5.0</v>
      </c>
      <c r="E593" s="12" t="s">
        <v>78</v>
      </c>
      <c r="F593" s="12">
        <v>1702843.0</v>
      </c>
      <c r="G593" s="12" t="s">
        <v>55</v>
      </c>
      <c r="H593" s="12">
        <v>2022.0</v>
      </c>
      <c r="J593" s="45"/>
      <c r="M593" s="16"/>
    </row>
    <row r="594" ht="12.75" customHeight="1">
      <c r="A594" s="12">
        <v>593.0</v>
      </c>
      <c r="B594" s="12">
        <v>32.0</v>
      </c>
      <c r="C594" s="12" t="s">
        <v>53</v>
      </c>
      <c r="D594" s="12">
        <v>6.0</v>
      </c>
      <c r="E594" s="12" t="s">
        <v>81</v>
      </c>
      <c r="F594" s="12">
        <v>7697133.0</v>
      </c>
      <c r="G594" s="12" t="s">
        <v>55</v>
      </c>
      <c r="H594" s="12">
        <v>2022.0</v>
      </c>
      <c r="J594" s="45"/>
      <c r="M594" s="16"/>
    </row>
    <row r="595" ht="12.75" customHeight="1">
      <c r="A595" s="12">
        <v>594.0</v>
      </c>
      <c r="B595" s="12">
        <v>32.0</v>
      </c>
      <c r="C595" s="12" t="s">
        <v>53</v>
      </c>
      <c r="D595" s="12">
        <v>7.0</v>
      </c>
      <c r="E595" s="12" t="s">
        <v>82</v>
      </c>
      <c r="F595" s="12">
        <v>7424789.0</v>
      </c>
      <c r="G595" s="12" t="s">
        <v>55</v>
      </c>
      <c r="H595" s="12">
        <v>2022.0</v>
      </c>
      <c r="J595" s="45"/>
      <c r="M595" s="16"/>
    </row>
    <row r="596" ht="12.75" customHeight="1">
      <c r="A596" s="12">
        <v>595.0</v>
      </c>
      <c r="B596" s="12">
        <v>32.0</v>
      </c>
      <c r="C596" s="12" t="s">
        <v>53</v>
      </c>
      <c r="D596" s="12">
        <v>8.0</v>
      </c>
      <c r="E596" s="12" t="s">
        <v>83</v>
      </c>
      <c r="F596" s="12">
        <v>4.4827132E7</v>
      </c>
      <c r="G596" s="12" t="s">
        <v>55</v>
      </c>
      <c r="H596" s="12">
        <v>2022.0</v>
      </c>
      <c r="J596" s="45"/>
      <c r="M596" s="16"/>
    </row>
    <row r="597" ht="12.75" customHeight="1">
      <c r="A597" s="12">
        <v>596.0</v>
      </c>
      <c r="B597" s="12">
        <v>32.0</v>
      </c>
      <c r="C597" s="12" t="s">
        <v>53</v>
      </c>
      <c r="D597" s="12">
        <v>9.0</v>
      </c>
      <c r="E597" s="12" t="s">
        <v>84</v>
      </c>
      <c r="F597" s="12">
        <v>1.01781372E8</v>
      </c>
      <c r="G597" s="12" t="s">
        <v>55</v>
      </c>
      <c r="H597" s="12">
        <v>2022.0</v>
      </c>
      <c r="J597" s="45"/>
      <c r="M597" s="16"/>
    </row>
    <row r="598" ht="12.75" customHeight="1">
      <c r="A598" s="12">
        <v>597.0</v>
      </c>
      <c r="B598" s="12">
        <v>32.0</v>
      </c>
      <c r="C598" s="12" t="s">
        <v>53</v>
      </c>
      <c r="D598" s="12">
        <v>10.0</v>
      </c>
      <c r="E598" s="12" t="s">
        <v>85</v>
      </c>
      <c r="F598" s="12">
        <v>8074.0</v>
      </c>
      <c r="G598" s="12" t="s">
        <v>55</v>
      </c>
      <c r="H598" s="12">
        <v>2022.0</v>
      </c>
      <c r="J598" s="45"/>
      <c r="M598" s="16"/>
    </row>
    <row r="599" ht="12.75" customHeight="1">
      <c r="A599" s="12">
        <v>598.0</v>
      </c>
      <c r="B599" s="12">
        <v>32.0</v>
      </c>
      <c r="C599" s="12" t="s">
        <v>53</v>
      </c>
      <c r="D599" s="12">
        <v>11.0</v>
      </c>
      <c r="E599" s="12" t="s">
        <v>86</v>
      </c>
      <c r="F599" s="12">
        <v>5026862.0</v>
      </c>
      <c r="G599" s="12" t="s">
        <v>55</v>
      </c>
      <c r="H599" s="12">
        <v>2022.0</v>
      </c>
      <c r="J599" s="45"/>
      <c r="M599" s="16"/>
    </row>
    <row r="600" ht="12.75" customHeight="1">
      <c r="A600" s="12">
        <v>599.0</v>
      </c>
      <c r="B600" s="12">
        <v>32.0</v>
      </c>
      <c r="C600" s="12" t="s">
        <v>53</v>
      </c>
      <c r="D600" s="12">
        <v>12.0</v>
      </c>
      <c r="E600" s="12" t="s">
        <v>89</v>
      </c>
      <c r="F600" s="12">
        <v>6011875.0</v>
      </c>
      <c r="G600" s="12" t="s">
        <v>55</v>
      </c>
      <c r="H600" s="12">
        <v>2022.0</v>
      </c>
      <c r="J600" s="45"/>
      <c r="M600" s="16"/>
    </row>
    <row r="601" ht="12.75" customHeight="1">
      <c r="A601" s="12">
        <v>600.0</v>
      </c>
      <c r="B601" s="12">
        <v>32.0</v>
      </c>
      <c r="C601" s="12" t="s">
        <v>53</v>
      </c>
      <c r="D601" s="12">
        <v>13.0</v>
      </c>
      <c r="E601" s="12" t="s">
        <v>91</v>
      </c>
      <c r="F601" s="12">
        <v>1.5371792E7</v>
      </c>
      <c r="G601" s="12" t="s">
        <v>55</v>
      </c>
      <c r="H601" s="12">
        <v>2022.0</v>
      </c>
      <c r="J601" s="45"/>
      <c r="M601" s="16"/>
    </row>
    <row r="602" ht="12.75" customHeight="1">
      <c r="A602" s="12">
        <v>601.0</v>
      </c>
      <c r="B602" s="12">
        <v>32.0</v>
      </c>
      <c r="C602" s="12" t="s">
        <v>53</v>
      </c>
      <c r="D602" s="12">
        <v>14.0</v>
      </c>
      <c r="E602" s="12" t="s">
        <v>93</v>
      </c>
      <c r="F602" s="12">
        <v>790463.0</v>
      </c>
      <c r="G602" s="12" t="s">
        <v>55</v>
      </c>
      <c r="H602" s="12">
        <v>2022.0</v>
      </c>
      <c r="J602" s="45"/>
      <c r="M602" s="16"/>
    </row>
    <row r="603" ht="12.75" customHeight="1">
      <c r="A603" s="12">
        <v>602.0</v>
      </c>
      <c r="B603" s="12">
        <v>32.0</v>
      </c>
      <c r="C603" s="12" t="s">
        <v>53</v>
      </c>
      <c r="D603" s="12">
        <v>15.0</v>
      </c>
      <c r="E603" s="12" t="s">
        <v>95</v>
      </c>
      <c r="F603" s="12">
        <v>5.21065705E8</v>
      </c>
      <c r="G603" s="12" t="s">
        <v>55</v>
      </c>
      <c r="H603" s="12">
        <v>2022.0</v>
      </c>
      <c r="J603" s="45"/>
      <c r="M603" s="16"/>
    </row>
    <row r="604" ht="12.75" customHeight="1">
      <c r="A604" s="12">
        <v>603.0</v>
      </c>
      <c r="B604" s="12">
        <v>32.0</v>
      </c>
      <c r="C604" s="12" t="s">
        <v>53</v>
      </c>
      <c r="D604" s="12">
        <v>16.0</v>
      </c>
      <c r="E604" s="12" t="s">
        <v>97</v>
      </c>
      <c r="F604" s="12">
        <v>7.1395788E7</v>
      </c>
      <c r="G604" s="12" t="s">
        <v>55</v>
      </c>
      <c r="H604" s="12">
        <v>2022.0</v>
      </c>
      <c r="J604" s="45"/>
      <c r="M604" s="16"/>
    </row>
    <row r="605" ht="12.75" customHeight="1">
      <c r="A605" s="12">
        <v>604.0</v>
      </c>
      <c r="B605" s="12">
        <v>32.0</v>
      </c>
      <c r="C605" s="12" t="s">
        <v>53</v>
      </c>
      <c r="D605" s="12">
        <v>17.0</v>
      </c>
      <c r="E605" s="12" t="s">
        <v>101</v>
      </c>
      <c r="F605" s="12">
        <v>1.03376891E8</v>
      </c>
      <c r="G605" s="12" t="s">
        <v>55</v>
      </c>
      <c r="H605" s="12">
        <v>2022.0</v>
      </c>
      <c r="J605" s="45"/>
      <c r="M605" s="16"/>
    </row>
    <row r="606" ht="12.75" customHeight="1">
      <c r="A606" s="12">
        <v>605.0</v>
      </c>
      <c r="B606" s="12">
        <v>32.0</v>
      </c>
      <c r="C606" s="12" t="s">
        <v>53</v>
      </c>
      <c r="D606" s="12">
        <v>18.0</v>
      </c>
      <c r="E606" s="12" t="s">
        <v>103</v>
      </c>
      <c r="F606" s="12">
        <v>1.74412874E8</v>
      </c>
      <c r="G606" s="12" t="s">
        <v>55</v>
      </c>
      <c r="H606" s="12">
        <v>2022.0</v>
      </c>
      <c r="J606" s="45"/>
      <c r="M606" s="16"/>
    </row>
    <row r="607" ht="12.75" customHeight="1">
      <c r="A607" s="12">
        <v>606.0</v>
      </c>
      <c r="B607" s="12">
        <v>32.0</v>
      </c>
      <c r="C607" s="12" t="s">
        <v>53</v>
      </c>
      <c r="D607" s="12">
        <v>19.0</v>
      </c>
      <c r="E607" s="12" t="s">
        <v>90</v>
      </c>
      <c r="F607" s="12">
        <v>7.00582001E8</v>
      </c>
      <c r="G607" s="12" t="s">
        <v>55</v>
      </c>
      <c r="H607" s="12">
        <v>2022.0</v>
      </c>
      <c r="J607" s="45"/>
      <c r="M607" s="16"/>
    </row>
    <row r="608" ht="12.75" customHeight="1">
      <c r="A608" s="12">
        <v>607.0</v>
      </c>
      <c r="B608" s="12">
        <v>32.0</v>
      </c>
      <c r="C608" s="12" t="s">
        <v>53</v>
      </c>
      <c r="D608" s="12">
        <v>20.0</v>
      </c>
      <c r="E608" s="12" t="s">
        <v>106</v>
      </c>
      <c r="F608" s="12">
        <v>2.382885E7</v>
      </c>
      <c r="G608" s="12" t="s">
        <v>55</v>
      </c>
      <c r="H608" s="12">
        <v>2022.0</v>
      </c>
      <c r="J608" s="45"/>
      <c r="M608" s="16"/>
    </row>
    <row r="609" ht="12.75" customHeight="1">
      <c r="A609" s="12">
        <v>608.0</v>
      </c>
      <c r="B609" s="12">
        <v>32.0</v>
      </c>
      <c r="C609" s="12" t="s">
        <v>53</v>
      </c>
      <c r="D609" s="12">
        <v>21.0</v>
      </c>
      <c r="E609" s="12" t="s">
        <v>107</v>
      </c>
      <c r="F609" s="12">
        <v>3.33136127E8</v>
      </c>
      <c r="G609" s="12" t="s">
        <v>55</v>
      </c>
      <c r="H609" s="12">
        <v>2022.0</v>
      </c>
      <c r="J609" s="45"/>
      <c r="M609" s="16"/>
    </row>
    <row r="610" ht="12.75" customHeight="1">
      <c r="A610" s="12">
        <v>609.0</v>
      </c>
      <c r="B610" s="12">
        <v>32.0</v>
      </c>
      <c r="C610" s="12" t="s">
        <v>53</v>
      </c>
      <c r="D610" s="12">
        <v>22.0</v>
      </c>
      <c r="E610" s="12" t="s">
        <v>108</v>
      </c>
      <c r="F610" s="12">
        <v>4.7648244E7</v>
      </c>
      <c r="G610" s="12" t="s">
        <v>55</v>
      </c>
      <c r="H610" s="12">
        <v>2022.0</v>
      </c>
      <c r="J610" s="45"/>
      <c r="M610" s="16"/>
    </row>
    <row r="611" ht="12.75" customHeight="1">
      <c r="A611" s="12">
        <v>610.0</v>
      </c>
      <c r="B611" s="12">
        <v>32.0</v>
      </c>
      <c r="C611" s="12" t="s">
        <v>53</v>
      </c>
      <c r="D611" s="12">
        <v>23.0</v>
      </c>
      <c r="E611" s="12" t="s">
        <v>110</v>
      </c>
      <c r="F611" s="12">
        <v>6.0642094E7</v>
      </c>
      <c r="G611" s="12" t="s">
        <v>55</v>
      </c>
      <c r="H611" s="12">
        <v>2022.0</v>
      </c>
      <c r="J611" s="45"/>
      <c r="M611" s="16"/>
    </row>
    <row r="612" ht="12.75" customHeight="1">
      <c r="A612" s="12">
        <v>611.0</v>
      </c>
      <c r="B612" s="12">
        <v>32.0</v>
      </c>
      <c r="C612" s="12" t="s">
        <v>53</v>
      </c>
      <c r="D612" s="12">
        <v>24.0</v>
      </c>
      <c r="E612" s="12" t="s">
        <v>112</v>
      </c>
      <c r="F612" s="12">
        <v>1.44739386E8</v>
      </c>
      <c r="G612" s="12" t="s">
        <v>55</v>
      </c>
      <c r="H612" s="12">
        <v>2022.0</v>
      </c>
      <c r="J612" s="45"/>
      <c r="M612" s="16"/>
    </row>
    <row r="613" ht="12.75" customHeight="1">
      <c r="A613" s="12">
        <v>612.0</v>
      </c>
      <c r="B613" s="12">
        <v>32.0</v>
      </c>
      <c r="C613" s="12" t="s">
        <v>53</v>
      </c>
      <c r="D613" s="12">
        <v>25.0</v>
      </c>
      <c r="E613" s="12" t="s">
        <v>114</v>
      </c>
      <c r="F613" s="12">
        <v>8880397.0</v>
      </c>
      <c r="G613" s="12" t="s">
        <v>55</v>
      </c>
      <c r="H613" s="12">
        <v>2022.0</v>
      </c>
      <c r="J613" s="45"/>
      <c r="M613" s="16"/>
    </row>
    <row r="614" ht="12.75" customHeight="1">
      <c r="A614" s="12">
        <v>613.0</v>
      </c>
      <c r="B614" s="12">
        <v>32.0</v>
      </c>
      <c r="C614" s="12" t="s">
        <v>53</v>
      </c>
      <c r="D614" s="12">
        <v>26.0</v>
      </c>
      <c r="E614" s="12" t="s">
        <v>116</v>
      </c>
      <c r="F614" s="12">
        <v>2.8202302E7</v>
      </c>
      <c r="G614" s="12" t="s">
        <v>55</v>
      </c>
      <c r="H614" s="12">
        <v>2022.0</v>
      </c>
      <c r="J614" s="45"/>
      <c r="M614" s="16"/>
    </row>
    <row r="615" ht="12.75" customHeight="1">
      <c r="A615" s="12">
        <v>614.0</v>
      </c>
      <c r="B615" s="12">
        <v>32.0</v>
      </c>
      <c r="C615" s="12" t="s">
        <v>53</v>
      </c>
      <c r="D615" s="12">
        <v>27.0</v>
      </c>
      <c r="E615" s="12" t="s">
        <v>115</v>
      </c>
      <c r="F615" s="12">
        <v>3.15768378E8</v>
      </c>
      <c r="G615" s="12" t="s">
        <v>55</v>
      </c>
      <c r="H615" s="12">
        <v>2022.0</v>
      </c>
      <c r="J615" s="45"/>
      <c r="M615" s="16"/>
    </row>
    <row r="616" ht="12.75" customHeight="1">
      <c r="A616" s="12">
        <v>615.0</v>
      </c>
      <c r="B616" s="12">
        <v>32.0</v>
      </c>
      <c r="C616" s="12" t="s">
        <v>53</v>
      </c>
      <c r="D616" s="12">
        <v>28.0</v>
      </c>
      <c r="E616" s="12" t="s">
        <v>119</v>
      </c>
      <c r="F616" s="12">
        <v>6.9330817E7</v>
      </c>
      <c r="G616" s="12" t="s">
        <v>55</v>
      </c>
      <c r="H616" s="12">
        <v>2022.0</v>
      </c>
      <c r="J616" s="45"/>
      <c r="M616" s="16"/>
    </row>
    <row r="617" ht="12.75" customHeight="1">
      <c r="A617" s="12">
        <v>616.0</v>
      </c>
      <c r="B617" s="12">
        <v>32.0</v>
      </c>
      <c r="C617" s="12" t="s">
        <v>53</v>
      </c>
      <c r="D617" s="12">
        <v>29.0</v>
      </c>
      <c r="E617" s="12" t="s">
        <v>121</v>
      </c>
      <c r="F617" s="12">
        <v>1.71837896E8</v>
      </c>
      <c r="G617" s="12" t="s">
        <v>55</v>
      </c>
      <c r="H617" s="12">
        <v>2022.0</v>
      </c>
      <c r="J617" s="45"/>
      <c r="M617" s="16"/>
    </row>
    <row r="618" ht="12.75" customHeight="1">
      <c r="A618" s="12">
        <v>617.0</v>
      </c>
      <c r="B618" s="12">
        <v>32.0</v>
      </c>
      <c r="C618" s="12" t="s">
        <v>53</v>
      </c>
      <c r="D618" s="12">
        <v>30.0</v>
      </c>
      <c r="E618" s="12" t="s">
        <v>120</v>
      </c>
      <c r="F618" s="12">
        <v>2.62897471E8</v>
      </c>
      <c r="G618" s="12" t="s">
        <v>55</v>
      </c>
      <c r="H618" s="12">
        <v>2022.0</v>
      </c>
      <c r="J618" s="45"/>
      <c r="M618" s="16"/>
    </row>
    <row r="619" ht="12.75" customHeight="1">
      <c r="A619" s="12">
        <v>618.0</v>
      </c>
      <c r="B619" s="12">
        <v>32.0</v>
      </c>
      <c r="C619" s="12" t="s">
        <v>53</v>
      </c>
      <c r="D619" s="12">
        <v>31.0</v>
      </c>
      <c r="E619" s="12" t="s">
        <v>123</v>
      </c>
      <c r="F619" s="12">
        <v>5.0189216E7</v>
      </c>
      <c r="G619" s="12" t="s">
        <v>55</v>
      </c>
      <c r="H619" s="12">
        <v>2022.0</v>
      </c>
      <c r="J619" s="45"/>
      <c r="M619" s="16"/>
    </row>
    <row r="620" ht="12.75" customHeight="1">
      <c r="A620" s="12">
        <v>619.0</v>
      </c>
      <c r="B620" s="12">
        <v>32.0</v>
      </c>
      <c r="C620" s="12" t="s">
        <v>53</v>
      </c>
      <c r="D620" s="12">
        <v>32.0</v>
      </c>
      <c r="E620" s="12" t="s">
        <v>125</v>
      </c>
      <c r="F620" s="12">
        <v>1.04789463E8</v>
      </c>
      <c r="G620" s="12" t="s">
        <v>55</v>
      </c>
      <c r="H620" s="12">
        <v>2022.0</v>
      </c>
      <c r="J620" s="45"/>
      <c r="M620" s="16"/>
    </row>
    <row r="621" ht="12.75" customHeight="1">
      <c r="A621" s="12">
        <v>620.0</v>
      </c>
      <c r="B621" s="12">
        <v>32.0</v>
      </c>
      <c r="C621" s="12" t="s">
        <v>53</v>
      </c>
      <c r="D621" s="12">
        <v>33.0</v>
      </c>
      <c r="E621" s="12" t="s">
        <v>94</v>
      </c>
      <c r="F621" s="12">
        <v>4.34100688E8</v>
      </c>
      <c r="G621" s="12" t="s">
        <v>55</v>
      </c>
      <c r="H621" s="12">
        <v>2022.0</v>
      </c>
      <c r="J621" s="45"/>
      <c r="M621" s="16"/>
    </row>
    <row r="622" ht="12.75" customHeight="1">
      <c r="A622" s="12">
        <v>621.0</v>
      </c>
      <c r="B622" s="12">
        <v>32.0</v>
      </c>
      <c r="C622" s="12" t="s">
        <v>53</v>
      </c>
      <c r="D622" s="12">
        <v>34.0</v>
      </c>
      <c r="E622" s="12" t="s">
        <v>122</v>
      </c>
      <c r="F622" s="12">
        <v>2.41410262E8</v>
      </c>
      <c r="G622" s="12" t="s">
        <v>55</v>
      </c>
      <c r="H622" s="12">
        <v>2022.0</v>
      </c>
      <c r="J622" s="45"/>
      <c r="M622" s="16"/>
    </row>
    <row r="623" ht="12.75" customHeight="1">
      <c r="A623" s="12">
        <v>622.0</v>
      </c>
      <c r="B623" s="12">
        <v>32.0</v>
      </c>
      <c r="C623" s="12" t="s">
        <v>53</v>
      </c>
      <c r="D623" s="12">
        <v>35.0</v>
      </c>
      <c r="E623" s="12" t="s">
        <v>128</v>
      </c>
      <c r="F623" s="12">
        <v>9290907.0</v>
      </c>
      <c r="G623" s="12" t="s">
        <v>55</v>
      </c>
      <c r="H623" s="12">
        <v>2022.0</v>
      </c>
      <c r="J623" s="45"/>
      <c r="M623" s="16"/>
    </row>
    <row r="624" ht="12.75" customHeight="1">
      <c r="A624" s="12">
        <v>623.0</v>
      </c>
      <c r="B624" s="12">
        <v>32.0</v>
      </c>
      <c r="C624" s="12" t="s">
        <v>53</v>
      </c>
      <c r="D624" s="12">
        <v>37.0</v>
      </c>
      <c r="E624" s="12" t="s">
        <v>131</v>
      </c>
      <c r="F624" s="12">
        <v>28577.0</v>
      </c>
      <c r="G624" s="12" t="s">
        <v>55</v>
      </c>
      <c r="H624" s="12">
        <v>2022.0</v>
      </c>
      <c r="J624" s="45"/>
      <c r="M624" s="16"/>
    </row>
    <row r="625" ht="12.75" customHeight="1">
      <c r="A625" s="12">
        <v>624.0</v>
      </c>
      <c r="B625" s="12">
        <v>32.0</v>
      </c>
      <c r="C625" s="12" t="s">
        <v>53</v>
      </c>
      <c r="D625" s="12">
        <v>38.0</v>
      </c>
      <c r="E625" s="12" t="s">
        <v>102</v>
      </c>
      <c r="F625" s="12">
        <v>5.643972E8</v>
      </c>
      <c r="G625" s="12" t="s">
        <v>55</v>
      </c>
      <c r="H625" s="12">
        <v>2022.0</v>
      </c>
      <c r="J625" s="45"/>
      <c r="M625" s="16"/>
    </row>
    <row r="626" ht="12.75" customHeight="1">
      <c r="A626" s="12">
        <v>625.0</v>
      </c>
      <c r="B626" s="12">
        <v>32.0</v>
      </c>
      <c r="C626" s="12" t="s">
        <v>53</v>
      </c>
      <c r="D626" s="12">
        <v>39.0</v>
      </c>
      <c r="E626" s="12" t="s">
        <v>57</v>
      </c>
      <c r="F626" s="12">
        <v>7.91121774E8</v>
      </c>
      <c r="G626" s="12" t="s">
        <v>55</v>
      </c>
      <c r="H626" s="12">
        <v>2022.0</v>
      </c>
      <c r="J626" s="45"/>
      <c r="M626" s="16"/>
    </row>
    <row r="627" ht="12.75" customHeight="1">
      <c r="A627" s="12">
        <v>626.0</v>
      </c>
      <c r="B627" s="12">
        <v>32.0</v>
      </c>
      <c r="C627" s="12" t="s">
        <v>53</v>
      </c>
      <c r="D627" s="12">
        <v>40.0</v>
      </c>
      <c r="E627" s="12" t="s">
        <v>77</v>
      </c>
      <c r="F627" s="12">
        <v>1.652776221E9</v>
      </c>
      <c r="G627" s="12" t="s">
        <v>55</v>
      </c>
      <c r="H627" s="12">
        <v>2022.0</v>
      </c>
      <c r="J627" s="45"/>
      <c r="M627" s="16"/>
    </row>
    <row r="628" ht="12.75" customHeight="1">
      <c r="A628" s="12">
        <v>627.0</v>
      </c>
      <c r="B628" s="12">
        <v>32.0</v>
      </c>
      <c r="C628" s="12" t="s">
        <v>53</v>
      </c>
      <c r="D628" s="12">
        <v>41.0</v>
      </c>
      <c r="E628" s="12" t="s">
        <v>134</v>
      </c>
      <c r="F628" s="12">
        <v>6.4346118E7</v>
      </c>
      <c r="G628" s="12" t="s">
        <v>55</v>
      </c>
      <c r="H628" s="12">
        <v>2022.0</v>
      </c>
      <c r="J628" s="45"/>
      <c r="M628" s="16"/>
    </row>
    <row r="629" ht="12.75" customHeight="1">
      <c r="A629" s="12">
        <v>628.0</v>
      </c>
      <c r="B629" s="12">
        <v>32.0</v>
      </c>
      <c r="C629" s="12" t="s">
        <v>53</v>
      </c>
      <c r="D629" s="12">
        <v>42.0</v>
      </c>
      <c r="E629" s="12" t="s">
        <v>113</v>
      </c>
      <c r="F629" s="12">
        <v>3.68248005E8</v>
      </c>
      <c r="G629" s="12" t="s">
        <v>55</v>
      </c>
      <c r="H629" s="12">
        <v>2022.0</v>
      </c>
      <c r="J629" s="45"/>
      <c r="M629" s="16"/>
    </row>
    <row r="630" ht="12.75" customHeight="1">
      <c r="A630" s="12">
        <v>629.0</v>
      </c>
      <c r="B630" s="12">
        <v>32.0</v>
      </c>
      <c r="C630" s="12" t="s">
        <v>53</v>
      </c>
      <c r="D630" s="12">
        <v>43.0</v>
      </c>
      <c r="E630" s="12" t="s">
        <v>136</v>
      </c>
      <c r="F630" s="12">
        <v>1192831.0</v>
      </c>
      <c r="G630" s="12" t="s">
        <v>55</v>
      </c>
      <c r="H630" s="12">
        <v>2022.0</v>
      </c>
      <c r="J630" s="45"/>
      <c r="M630" s="16"/>
    </row>
    <row r="631" ht="12.75" customHeight="1">
      <c r="A631" s="12">
        <v>630.0</v>
      </c>
      <c r="B631" s="12">
        <v>32.0</v>
      </c>
      <c r="C631" s="12" t="s">
        <v>53</v>
      </c>
      <c r="D631" s="12">
        <v>44.0</v>
      </c>
      <c r="E631" s="12" t="s">
        <v>117</v>
      </c>
      <c r="F631" s="12">
        <v>2.91788631E8</v>
      </c>
      <c r="G631" s="12" t="s">
        <v>55</v>
      </c>
      <c r="H631" s="12">
        <v>2022.0</v>
      </c>
      <c r="J631" s="45"/>
      <c r="M631" s="16"/>
    </row>
    <row r="632" ht="12.75" customHeight="1">
      <c r="A632" s="12">
        <v>631.0</v>
      </c>
      <c r="B632" s="12">
        <v>32.0</v>
      </c>
      <c r="C632" s="12" t="s">
        <v>53</v>
      </c>
      <c r="D632" s="12">
        <v>45.0</v>
      </c>
      <c r="E632" s="12" t="s">
        <v>137</v>
      </c>
      <c r="F632" s="12">
        <v>61.0</v>
      </c>
      <c r="G632" s="12" t="s">
        <v>55</v>
      </c>
      <c r="H632" s="12">
        <v>2022.0</v>
      </c>
      <c r="J632" s="45"/>
      <c r="M632" s="16"/>
    </row>
    <row r="633" ht="12.75" customHeight="1">
      <c r="A633" s="12">
        <v>632.0</v>
      </c>
      <c r="B633" s="12">
        <v>32.0</v>
      </c>
      <c r="C633" s="12" t="s">
        <v>53</v>
      </c>
      <c r="D633" s="12">
        <v>46.0</v>
      </c>
      <c r="E633" s="12" t="s">
        <v>139</v>
      </c>
      <c r="F633" s="12">
        <v>4.5498239E7</v>
      </c>
      <c r="G633" s="12" t="s">
        <v>55</v>
      </c>
      <c r="H633" s="12">
        <v>2022.0</v>
      </c>
      <c r="J633" s="45"/>
      <c r="M633" s="16"/>
    </row>
    <row r="634" ht="12.75" customHeight="1">
      <c r="A634" s="12">
        <v>633.0</v>
      </c>
      <c r="B634" s="12">
        <v>32.0</v>
      </c>
      <c r="C634" s="12" t="s">
        <v>53</v>
      </c>
      <c r="D634" s="12">
        <v>47.0</v>
      </c>
      <c r="E634" s="12" t="s">
        <v>141</v>
      </c>
      <c r="F634" s="12">
        <v>3601214.0</v>
      </c>
      <c r="G634" s="12" t="s">
        <v>55</v>
      </c>
      <c r="H634" s="12">
        <v>2022.0</v>
      </c>
      <c r="J634" s="45"/>
      <c r="M634" s="16"/>
    </row>
    <row r="635" ht="12.75" customHeight="1">
      <c r="A635" s="12">
        <v>634.0</v>
      </c>
      <c r="B635" s="12">
        <v>32.0</v>
      </c>
      <c r="C635" s="12" t="s">
        <v>53</v>
      </c>
      <c r="D635" s="12">
        <v>48.0</v>
      </c>
      <c r="E635" s="12" t="s">
        <v>60</v>
      </c>
      <c r="F635" s="12">
        <v>1.1948249E9</v>
      </c>
      <c r="G635" s="12" t="s">
        <v>55</v>
      </c>
      <c r="H635" s="12">
        <v>2022.0</v>
      </c>
      <c r="J635" s="45"/>
      <c r="M635" s="16"/>
    </row>
    <row r="636" ht="12.75" customHeight="1">
      <c r="A636" s="12">
        <v>635.0</v>
      </c>
      <c r="B636" s="12">
        <v>32.0</v>
      </c>
      <c r="C636" s="12" t="s">
        <v>53</v>
      </c>
      <c r="D636" s="12">
        <v>49.0</v>
      </c>
      <c r="E636" s="12" t="s">
        <v>144</v>
      </c>
      <c r="F636" s="12">
        <v>9251454.0</v>
      </c>
      <c r="G636" s="12" t="s">
        <v>55</v>
      </c>
      <c r="H636" s="12">
        <v>2022.0</v>
      </c>
      <c r="J636" s="45"/>
      <c r="M636" s="16"/>
    </row>
    <row r="637" ht="12.75" customHeight="1">
      <c r="A637" s="12">
        <v>636.0</v>
      </c>
      <c r="B637" s="12">
        <v>32.0</v>
      </c>
      <c r="C637" s="12" t="s">
        <v>53</v>
      </c>
      <c r="D637" s="12">
        <v>50.0</v>
      </c>
      <c r="E637" s="12" t="s">
        <v>146</v>
      </c>
      <c r="F637" s="12">
        <v>41653.0</v>
      </c>
      <c r="G637" s="12" t="s">
        <v>55</v>
      </c>
      <c r="H637" s="12">
        <v>2022.0</v>
      </c>
      <c r="J637" s="45"/>
      <c r="M637" s="16"/>
    </row>
    <row r="638" ht="12.75" customHeight="1">
      <c r="A638" s="12">
        <v>637.0</v>
      </c>
      <c r="B638" s="12">
        <v>32.0</v>
      </c>
      <c r="C638" s="12" t="s">
        <v>53</v>
      </c>
      <c r="D638" s="12">
        <v>51.0</v>
      </c>
      <c r="E638" s="12" t="s">
        <v>148</v>
      </c>
      <c r="F638" s="12">
        <v>661611.0</v>
      </c>
      <c r="G638" s="12" t="s">
        <v>55</v>
      </c>
      <c r="H638" s="12">
        <v>2022.0</v>
      </c>
      <c r="J638" s="45"/>
      <c r="M638" s="16"/>
    </row>
    <row r="639" ht="12.75" customHeight="1">
      <c r="A639" s="12">
        <v>638.0</v>
      </c>
      <c r="B639" s="12">
        <v>32.0</v>
      </c>
      <c r="C639" s="12" t="s">
        <v>53</v>
      </c>
      <c r="D639" s="12">
        <v>52.0</v>
      </c>
      <c r="E639" s="12" t="s">
        <v>96</v>
      </c>
      <c r="F639" s="12">
        <v>3.63484912E8</v>
      </c>
      <c r="G639" s="12" t="s">
        <v>55</v>
      </c>
      <c r="H639" s="12">
        <v>2022.0</v>
      </c>
      <c r="J639" s="45"/>
      <c r="M639" s="16"/>
    </row>
    <row r="640" ht="12.75" customHeight="1">
      <c r="A640" s="12">
        <v>639.0</v>
      </c>
      <c r="B640" s="12">
        <v>32.0</v>
      </c>
      <c r="C640" s="12" t="s">
        <v>53</v>
      </c>
      <c r="D640" s="12">
        <v>53.0</v>
      </c>
      <c r="E640" s="12" t="s">
        <v>149</v>
      </c>
      <c r="F640" s="12">
        <v>1083085.0</v>
      </c>
      <c r="G640" s="12" t="s">
        <v>55</v>
      </c>
      <c r="H640" s="12">
        <v>2022.0</v>
      </c>
      <c r="J640" s="45"/>
      <c r="M640" s="16"/>
    </row>
    <row r="641" ht="12.75" customHeight="1">
      <c r="A641" s="12">
        <v>640.0</v>
      </c>
      <c r="B641" s="12">
        <v>32.0</v>
      </c>
      <c r="C641" s="12" t="s">
        <v>53</v>
      </c>
      <c r="D641" s="12">
        <v>54.0</v>
      </c>
      <c r="E641" s="12" t="s">
        <v>87</v>
      </c>
      <c r="F641" s="12">
        <v>5.12200657E8</v>
      </c>
      <c r="G641" s="12" t="s">
        <v>55</v>
      </c>
      <c r="H641" s="12">
        <v>2022.0</v>
      </c>
      <c r="J641" s="45"/>
      <c r="M641" s="16"/>
    </row>
    <row r="642" ht="12.75" customHeight="1">
      <c r="A642" s="12">
        <v>641.0</v>
      </c>
      <c r="B642" s="12">
        <v>32.0</v>
      </c>
      <c r="C642" s="12" t="s">
        <v>53</v>
      </c>
      <c r="D642" s="12">
        <v>55.0</v>
      </c>
      <c r="E642" s="12" t="s">
        <v>64</v>
      </c>
      <c r="F642" s="12">
        <v>1.217821615E9</v>
      </c>
      <c r="G642" s="12" t="s">
        <v>55</v>
      </c>
      <c r="H642" s="12">
        <v>2022.0</v>
      </c>
      <c r="J642" s="45"/>
      <c r="M642" s="16"/>
    </row>
    <row r="643" ht="12.75" customHeight="1">
      <c r="A643" s="12">
        <v>642.0</v>
      </c>
      <c r="B643" s="12">
        <v>32.0</v>
      </c>
      <c r="C643" s="12" t="s">
        <v>53</v>
      </c>
      <c r="D643" s="12">
        <v>56.0</v>
      </c>
      <c r="E643" s="12" t="s">
        <v>151</v>
      </c>
      <c r="F643" s="12">
        <v>3.4879408E7</v>
      </c>
      <c r="G643" s="12" t="s">
        <v>55</v>
      </c>
      <c r="H643" s="12">
        <v>2022.0</v>
      </c>
      <c r="J643" s="45"/>
      <c r="M643" s="16"/>
    </row>
    <row r="644" ht="12.75" customHeight="1">
      <c r="A644" s="12">
        <v>643.0</v>
      </c>
      <c r="B644" s="12">
        <v>32.0</v>
      </c>
      <c r="C644" s="12" t="s">
        <v>53</v>
      </c>
      <c r="D644" s="12">
        <v>57.0</v>
      </c>
      <c r="E644" s="12" t="s">
        <v>152</v>
      </c>
      <c r="F644" s="12">
        <v>2.7583414E7</v>
      </c>
      <c r="G644" s="12" t="s">
        <v>55</v>
      </c>
      <c r="H644" s="12">
        <v>2022.0</v>
      </c>
      <c r="J644" s="45"/>
      <c r="M644" s="16"/>
    </row>
    <row r="645" ht="12.75" customHeight="1">
      <c r="A645" s="12">
        <v>644.0</v>
      </c>
      <c r="B645" s="12">
        <v>32.0</v>
      </c>
      <c r="C645" s="12" t="s">
        <v>53</v>
      </c>
      <c r="D645" s="12">
        <v>58.0</v>
      </c>
      <c r="E645" s="12" t="s">
        <v>153</v>
      </c>
      <c r="F645" s="12">
        <v>3.0586361E7</v>
      </c>
      <c r="G645" s="12" t="s">
        <v>55</v>
      </c>
      <c r="H645" s="12">
        <v>2022.0</v>
      </c>
      <c r="J645" s="45"/>
      <c r="M645" s="16"/>
    </row>
    <row r="646" ht="12.75" customHeight="1">
      <c r="A646" s="12">
        <v>645.0</v>
      </c>
      <c r="B646" s="12">
        <v>32.0</v>
      </c>
      <c r="C646" s="12" t="s">
        <v>53</v>
      </c>
      <c r="D646" s="12">
        <v>59.0</v>
      </c>
      <c r="E646" s="12" t="s">
        <v>132</v>
      </c>
      <c r="F646" s="12">
        <v>1.36835916E8</v>
      </c>
      <c r="G646" s="12" t="s">
        <v>55</v>
      </c>
      <c r="H646" s="12">
        <v>2022.0</v>
      </c>
      <c r="J646" s="45"/>
      <c r="M646" s="16"/>
    </row>
    <row r="647" ht="12.75" customHeight="1">
      <c r="A647" s="12">
        <v>646.0</v>
      </c>
      <c r="B647" s="12">
        <v>32.0</v>
      </c>
      <c r="C647" s="12" t="s">
        <v>53</v>
      </c>
      <c r="D647" s="12">
        <v>60.0</v>
      </c>
      <c r="E647" s="12" t="s">
        <v>138</v>
      </c>
      <c r="F647" s="12">
        <v>7.1895271E7</v>
      </c>
      <c r="G647" s="12" t="s">
        <v>55</v>
      </c>
      <c r="H647" s="12">
        <v>2022.0</v>
      </c>
      <c r="J647" s="45"/>
      <c r="M647" s="16"/>
    </row>
    <row r="648" ht="12.75" customHeight="1">
      <c r="A648" s="12">
        <v>647.0</v>
      </c>
      <c r="B648" s="12">
        <v>32.0</v>
      </c>
      <c r="C648" s="12" t="s">
        <v>53</v>
      </c>
      <c r="D648" s="12">
        <v>61.0</v>
      </c>
      <c r="E648" s="12" t="s">
        <v>76</v>
      </c>
      <c r="F648" s="12">
        <v>2.507625224E9</v>
      </c>
      <c r="G648" s="12" t="s">
        <v>55</v>
      </c>
      <c r="H648" s="12">
        <v>2022.0</v>
      </c>
      <c r="J648" s="45"/>
      <c r="M648" s="16"/>
    </row>
    <row r="649" ht="12.75" customHeight="1">
      <c r="A649" s="12">
        <v>648.0</v>
      </c>
      <c r="B649" s="12">
        <v>32.0</v>
      </c>
      <c r="C649" s="12" t="s">
        <v>53</v>
      </c>
      <c r="D649" s="12">
        <v>62.0</v>
      </c>
      <c r="E649" s="12" t="s">
        <v>80</v>
      </c>
      <c r="F649" s="12">
        <v>1.529919053E9</v>
      </c>
      <c r="G649" s="12" t="s">
        <v>55</v>
      </c>
      <c r="H649" s="12">
        <v>2022.0</v>
      </c>
      <c r="J649" s="45"/>
      <c r="M649" s="16"/>
    </row>
    <row r="650" ht="12.75" customHeight="1">
      <c r="A650" s="12">
        <v>649.0</v>
      </c>
      <c r="B650" s="12">
        <v>32.0</v>
      </c>
      <c r="C650" s="12" t="s">
        <v>53</v>
      </c>
      <c r="D650" s="12">
        <v>63.0</v>
      </c>
      <c r="E650" s="12" t="s">
        <v>133</v>
      </c>
      <c r="F650" s="12">
        <v>7.3918572E7</v>
      </c>
      <c r="G650" s="12" t="s">
        <v>55</v>
      </c>
      <c r="H650" s="12">
        <v>2022.0</v>
      </c>
      <c r="J650" s="45"/>
      <c r="M650" s="16"/>
    </row>
    <row r="651" ht="12.75" customHeight="1">
      <c r="A651" s="12">
        <v>650.0</v>
      </c>
      <c r="B651" s="12">
        <v>32.0</v>
      </c>
      <c r="C651" s="12" t="s">
        <v>53</v>
      </c>
      <c r="D651" s="12">
        <v>64.0</v>
      </c>
      <c r="E651" s="12" t="s">
        <v>79</v>
      </c>
      <c r="F651" s="12">
        <v>2.860641522E9</v>
      </c>
      <c r="G651" s="12" t="s">
        <v>55</v>
      </c>
      <c r="H651" s="12">
        <v>2022.0</v>
      </c>
      <c r="J651" s="45"/>
      <c r="M651" s="16"/>
    </row>
    <row r="652" ht="12.75" customHeight="1">
      <c r="A652" s="12">
        <v>651.0</v>
      </c>
      <c r="B652" s="12">
        <v>32.0</v>
      </c>
      <c r="C652" s="12" t="s">
        <v>53</v>
      </c>
      <c r="D652" s="12">
        <v>65.0</v>
      </c>
      <c r="E652" s="12" t="s">
        <v>150</v>
      </c>
      <c r="F652" s="12">
        <v>6.2602421E7</v>
      </c>
      <c r="G652" s="12" t="s">
        <v>55</v>
      </c>
      <c r="H652" s="12">
        <v>2022.0</v>
      </c>
      <c r="J652" s="45"/>
      <c r="M652" s="16"/>
    </row>
    <row r="653" ht="12.75" customHeight="1">
      <c r="A653" s="12">
        <v>652.0</v>
      </c>
      <c r="B653" s="12">
        <v>32.0</v>
      </c>
      <c r="C653" s="12" t="s">
        <v>53</v>
      </c>
      <c r="D653" s="12">
        <v>66.0</v>
      </c>
      <c r="E653" s="12" t="s">
        <v>156</v>
      </c>
      <c r="F653" s="12">
        <v>178558.0</v>
      </c>
      <c r="G653" s="12" t="s">
        <v>55</v>
      </c>
      <c r="H653" s="12">
        <v>2022.0</v>
      </c>
      <c r="J653" s="45"/>
      <c r="M653" s="16"/>
    </row>
    <row r="654" ht="12.75" customHeight="1">
      <c r="A654" s="12">
        <v>653.0</v>
      </c>
      <c r="B654" s="12">
        <v>32.0</v>
      </c>
      <c r="C654" s="12" t="s">
        <v>53</v>
      </c>
      <c r="D654" s="12">
        <v>67.0</v>
      </c>
      <c r="E654" s="12" t="s">
        <v>143</v>
      </c>
      <c r="F654" s="12">
        <v>8.5399868E7</v>
      </c>
      <c r="G654" s="12" t="s">
        <v>55</v>
      </c>
      <c r="H654" s="12">
        <v>2022.0</v>
      </c>
      <c r="J654" s="45"/>
      <c r="M654" s="16"/>
    </row>
    <row r="655" ht="12.75" customHeight="1">
      <c r="A655" s="12">
        <v>654.0</v>
      </c>
      <c r="B655" s="12">
        <v>32.0</v>
      </c>
      <c r="C655" s="12" t="s">
        <v>53</v>
      </c>
      <c r="D655" s="12">
        <v>68.0</v>
      </c>
      <c r="E655" s="12" t="s">
        <v>147</v>
      </c>
      <c r="F655" s="12">
        <v>6.5268962E7</v>
      </c>
      <c r="G655" s="12" t="s">
        <v>55</v>
      </c>
      <c r="H655" s="12">
        <v>2022.0</v>
      </c>
      <c r="J655" s="45"/>
      <c r="M655" s="16"/>
    </row>
    <row r="656" ht="12.75" customHeight="1">
      <c r="A656" s="12">
        <v>655.0</v>
      </c>
      <c r="B656" s="12">
        <v>32.0</v>
      </c>
      <c r="C656" s="12" t="s">
        <v>53</v>
      </c>
      <c r="D656" s="12">
        <v>69.0</v>
      </c>
      <c r="E656" s="12" t="s">
        <v>127</v>
      </c>
      <c r="F656" s="12">
        <v>1.43826271E8</v>
      </c>
      <c r="G656" s="12" t="s">
        <v>55</v>
      </c>
      <c r="H656" s="12">
        <v>2022.0</v>
      </c>
      <c r="J656" s="45"/>
      <c r="M656" s="16"/>
    </row>
    <row r="657" ht="12.75" customHeight="1">
      <c r="A657" s="12">
        <v>656.0</v>
      </c>
      <c r="B657" s="12">
        <v>32.0</v>
      </c>
      <c r="C657" s="12" t="s">
        <v>53</v>
      </c>
      <c r="D657" s="12">
        <v>70.0</v>
      </c>
      <c r="E657" s="12" t="s">
        <v>124</v>
      </c>
      <c r="F657" s="12">
        <v>2.21505404E8</v>
      </c>
      <c r="G657" s="12" t="s">
        <v>55</v>
      </c>
      <c r="H657" s="12">
        <v>2022.0</v>
      </c>
      <c r="J657" s="45"/>
      <c r="M657" s="16"/>
    </row>
    <row r="658" ht="12.75" customHeight="1">
      <c r="A658" s="12">
        <v>657.0</v>
      </c>
      <c r="B658" s="12">
        <v>32.0</v>
      </c>
      <c r="C658" s="12" t="s">
        <v>53</v>
      </c>
      <c r="D658" s="12">
        <v>71.0</v>
      </c>
      <c r="E658" s="12" t="s">
        <v>111</v>
      </c>
      <c r="F658" s="12">
        <v>2.18668075E8</v>
      </c>
      <c r="G658" s="12" t="s">
        <v>55</v>
      </c>
      <c r="H658" s="12">
        <v>2022.0</v>
      </c>
      <c r="J658" s="45"/>
      <c r="M658" s="16"/>
    </row>
    <row r="659" ht="12.75" customHeight="1">
      <c r="A659" s="12">
        <v>658.0</v>
      </c>
      <c r="B659" s="12">
        <v>32.0</v>
      </c>
      <c r="C659" s="12" t="s">
        <v>53</v>
      </c>
      <c r="D659" s="12">
        <v>72.0</v>
      </c>
      <c r="E659" s="12" t="s">
        <v>129</v>
      </c>
      <c r="F659" s="12">
        <v>1.98845991E8</v>
      </c>
      <c r="G659" s="12" t="s">
        <v>55</v>
      </c>
      <c r="H659" s="12">
        <v>2022.0</v>
      </c>
      <c r="J659" s="45"/>
      <c r="M659" s="16"/>
    </row>
    <row r="660" ht="12.75" customHeight="1">
      <c r="A660" s="12">
        <v>659.0</v>
      </c>
      <c r="B660" s="12">
        <v>32.0</v>
      </c>
      <c r="C660" s="12" t="s">
        <v>53</v>
      </c>
      <c r="D660" s="12">
        <v>73.0</v>
      </c>
      <c r="E660" s="12" t="s">
        <v>109</v>
      </c>
      <c r="F660" s="12">
        <v>3.71275757E8</v>
      </c>
      <c r="G660" s="12" t="s">
        <v>55</v>
      </c>
      <c r="H660" s="12">
        <v>2022.0</v>
      </c>
      <c r="J660" s="45"/>
      <c r="M660" s="16"/>
    </row>
    <row r="661" ht="12.75" customHeight="1">
      <c r="A661" s="12">
        <v>660.0</v>
      </c>
      <c r="B661" s="12">
        <v>32.0</v>
      </c>
      <c r="C661" s="12" t="s">
        <v>53</v>
      </c>
      <c r="D661" s="12">
        <v>74.0</v>
      </c>
      <c r="E661" s="12" t="s">
        <v>135</v>
      </c>
      <c r="F661" s="12">
        <v>1.19376191E8</v>
      </c>
      <c r="G661" s="12" t="s">
        <v>55</v>
      </c>
      <c r="H661" s="12">
        <v>2022.0</v>
      </c>
      <c r="J661" s="45"/>
      <c r="M661" s="16"/>
    </row>
    <row r="662" ht="12.75" customHeight="1">
      <c r="A662" s="12">
        <v>661.0</v>
      </c>
      <c r="B662" s="12">
        <v>32.0</v>
      </c>
      <c r="C662" s="12" t="s">
        <v>53</v>
      </c>
      <c r="D662" s="12">
        <v>75.0</v>
      </c>
      <c r="E662" s="12" t="s">
        <v>160</v>
      </c>
      <c r="F662" s="12">
        <v>4930755.0</v>
      </c>
      <c r="G662" s="12" t="s">
        <v>55</v>
      </c>
      <c r="H662" s="12">
        <v>2022.0</v>
      </c>
      <c r="J662" s="45"/>
      <c r="M662" s="16"/>
    </row>
    <row r="663" ht="12.75" customHeight="1">
      <c r="A663" s="12">
        <v>662.0</v>
      </c>
      <c r="B663" s="12">
        <v>32.0</v>
      </c>
      <c r="C663" s="12" t="s">
        <v>53</v>
      </c>
      <c r="D663" s="12">
        <v>76.0</v>
      </c>
      <c r="E663" s="12" t="s">
        <v>126</v>
      </c>
      <c r="F663" s="12">
        <v>2.0256024E8</v>
      </c>
      <c r="G663" s="12" t="s">
        <v>55</v>
      </c>
      <c r="H663" s="12">
        <v>2022.0</v>
      </c>
      <c r="J663" s="45"/>
      <c r="M663" s="16"/>
    </row>
    <row r="664" ht="12.75" customHeight="1">
      <c r="A664" s="12">
        <v>663.0</v>
      </c>
      <c r="B664" s="12">
        <v>32.0</v>
      </c>
      <c r="C664" s="12" t="s">
        <v>53</v>
      </c>
      <c r="D664" s="12">
        <v>78.0</v>
      </c>
      <c r="E664" s="12" t="s">
        <v>159</v>
      </c>
      <c r="F664" s="12">
        <v>54979.0</v>
      </c>
      <c r="G664" s="12" t="s">
        <v>55</v>
      </c>
      <c r="H664" s="12">
        <v>2022.0</v>
      </c>
      <c r="J664" s="45"/>
      <c r="M664" s="16"/>
    </row>
    <row r="665" ht="12.75" customHeight="1">
      <c r="A665" s="12">
        <v>664.0</v>
      </c>
      <c r="B665" s="12">
        <v>32.0</v>
      </c>
      <c r="C665" s="12" t="s">
        <v>53</v>
      </c>
      <c r="D665" s="12">
        <v>79.0</v>
      </c>
      <c r="E665" s="12" t="s">
        <v>154</v>
      </c>
      <c r="F665" s="12">
        <v>2.7305692E7</v>
      </c>
      <c r="G665" s="12" t="s">
        <v>55</v>
      </c>
      <c r="H665" s="12">
        <v>2022.0</v>
      </c>
      <c r="J665" s="45"/>
      <c r="M665" s="16"/>
    </row>
    <row r="666" ht="12.75" customHeight="1">
      <c r="A666" s="12">
        <v>665.0</v>
      </c>
      <c r="B666" s="12">
        <v>32.0</v>
      </c>
      <c r="C666" s="12" t="s">
        <v>53</v>
      </c>
      <c r="D666" s="12">
        <v>81.0</v>
      </c>
      <c r="E666" s="12" t="s">
        <v>158</v>
      </c>
      <c r="F666" s="12">
        <v>8628434.0</v>
      </c>
      <c r="G666" s="12" t="s">
        <v>55</v>
      </c>
      <c r="H666" s="12">
        <v>2022.0</v>
      </c>
      <c r="J666" s="45"/>
      <c r="M666" s="16"/>
    </row>
    <row r="667" ht="12.75" customHeight="1">
      <c r="A667" s="12">
        <v>666.0</v>
      </c>
      <c r="B667" s="12">
        <v>32.0</v>
      </c>
      <c r="C667" s="12" t="s">
        <v>53</v>
      </c>
      <c r="D667" s="12">
        <v>82.0</v>
      </c>
      <c r="E667" s="12" t="s">
        <v>142</v>
      </c>
      <c r="F667" s="12">
        <v>8.5964498E7</v>
      </c>
      <c r="G667" s="12" t="s">
        <v>55</v>
      </c>
      <c r="H667" s="12">
        <v>2022.0</v>
      </c>
      <c r="J667" s="45"/>
      <c r="M667" s="16"/>
    </row>
    <row r="668" ht="12.75" customHeight="1">
      <c r="A668" s="12">
        <v>667.0</v>
      </c>
      <c r="B668" s="12">
        <v>32.0</v>
      </c>
      <c r="C668" s="12" t="s">
        <v>53</v>
      </c>
      <c r="D668" s="12">
        <v>83.0</v>
      </c>
      <c r="E668" s="12" t="s">
        <v>145</v>
      </c>
      <c r="F668" s="12">
        <v>6.3911554E7</v>
      </c>
      <c r="G668" s="12" t="s">
        <v>55</v>
      </c>
      <c r="H668" s="12">
        <v>2022.0</v>
      </c>
      <c r="J668" s="45"/>
      <c r="M668" s="16"/>
    </row>
    <row r="669" ht="12.75" customHeight="1">
      <c r="A669" s="12">
        <v>668.0</v>
      </c>
      <c r="B669" s="12">
        <v>32.0</v>
      </c>
      <c r="C669" s="12" t="s">
        <v>53</v>
      </c>
      <c r="D669" s="12">
        <v>84.0</v>
      </c>
      <c r="E669" s="12" t="s">
        <v>63</v>
      </c>
      <c r="F669" s="12">
        <v>3.399803442E9</v>
      </c>
      <c r="G669" s="12" t="s">
        <v>55</v>
      </c>
      <c r="H669" s="12">
        <v>2022.0</v>
      </c>
      <c r="J669" s="45"/>
      <c r="M669" s="16"/>
    </row>
    <row r="670" ht="12.75" customHeight="1">
      <c r="A670" s="12">
        <v>669.0</v>
      </c>
      <c r="B670" s="12">
        <v>32.0</v>
      </c>
      <c r="C670" s="12" t="s">
        <v>53</v>
      </c>
      <c r="D670" s="12">
        <v>85.0</v>
      </c>
      <c r="E670" s="12" t="s">
        <v>59</v>
      </c>
      <c r="F670" s="12">
        <v>5.231302001E9</v>
      </c>
      <c r="G670" s="12" t="s">
        <v>55</v>
      </c>
      <c r="H670" s="12">
        <v>2022.0</v>
      </c>
      <c r="J670" s="45"/>
      <c r="M670" s="16"/>
    </row>
    <row r="671" ht="12.75" customHeight="1">
      <c r="A671" s="12">
        <v>670.0</v>
      </c>
      <c r="B671" s="12">
        <v>32.0</v>
      </c>
      <c r="C671" s="12" t="s">
        <v>53</v>
      </c>
      <c r="D671" s="12">
        <v>86.0</v>
      </c>
      <c r="E671" s="12" t="s">
        <v>163</v>
      </c>
      <c r="F671" s="12">
        <v>499817.0</v>
      </c>
      <c r="G671" s="12" t="s">
        <v>55</v>
      </c>
      <c r="H671" s="12">
        <v>2022.0</v>
      </c>
      <c r="J671" s="45"/>
      <c r="M671" s="16"/>
    </row>
    <row r="672" ht="12.75" customHeight="1">
      <c r="A672" s="12">
        <v>671.0</v>
      </c>
      <c r="B672" s="12">
        <v>32.0</v>
      </c>
      <c r="C672" s="12" t="s">
        <v>53</v>
      </c>
      <c r="D672" s="12">
        <v>87.0</v>
      </c>
      <c r="E672" s="12" t="s">
        <v>56</v>
      </c>
      <c r="F672" s="12">
        <v>6.837452114E9</v>
      </c>
      <c r="G672" s="12" t="s">
        <v>55</v>
      </c>
      <c r="H672" s="12">
        <v>2022.0</v>
      </c>
      <c r="J672" s="45"/>
      <c r="M672" s="16"/>
    </row>
    <row r="673" ht="12.75" customHeight="1">
      <c r="A673" s="12">
        <v>672.0</v>
      </c>
      <c r="B673" s="12">
        <v>32.0</v>
      </c>
      <c r="C673" s="12" t="s">
        <v>53</v>
      </c>
      <c r="D673" s="12">
        <v>88.0</v>
      </c>
      <c r="E673" s="12" t="s">
        <v>140</v>
      </c>
      <c r="F673" s="12">
        <v>6.0606271E7</v>
      </c>
      <c r="G673" s="12" t="s">
        <v>55</v>
      </c>
      <c r="H673" s="12">
        <v>2022.0</v>
      </c>
      <c r="J673" s="45"/>
      <c r="M673" s="16"/>
    </row>
    <row r="674" ht="12.75" customHeight="1">
      <c r="A674" s="12">
        <v>673.0</v>
      </c>
      <c r="B674" s="12">
        <v>32.0</v>
      </c>
      <c r="C674" s="12" t="s">
        <v>53</v>
      </c>
      <c r="D674" s="12">
        <v>89.0</v>
      </c>
      <c r="E674" s="12" t="s">
        <v>162</v>
      </c>
      <c r="F674" s="12">
        <v>8245007.0</v>
      </c>
      <c r="G674" s="12" t="s">
        <v>55</v>
      </c>
      <c r="H674" s="12">
        <v>2022.0</v>
      </c>
      <c r="J674" s="45"/>
      <c r="M674" s="16"/>
    </row>
    <row r="675" ht="12.75" customHeight="1">
      <c r="A675" s="12">
        <v>674.0</v>
      </c>
      <c r="B675" s="12">
        <v>32.0</v>
      </c>
      <c r="C675" s="12" t="s">
        <v>53</v>
      </c>
      <c r="D675" s="12">
        <v>90.0</v>
      </c>
      <c r="E675" s="12" t="s">
        <v>105</v>
      </c>
      <c r="F675" s="12">
        <v>4.23191934E8</v>
      </c>
      <c r="G675" s="12" t="s">
        <v>55</v>
      </c>
      <c r="H675" s="12">
        <v>2022.0</v>
      </c>
      <c r="J675" s="45"/>
      <c r="M675" s="16"/>
    </row>
    <row r="676" ht="12.75" customHeight="1">
      <c r="A676" s="12">
        <v>675.0</v>
      </c>
      <c r="B676" s="12">
        <v>32.0</v>
      </c>
      <c r="C676" s="12" t="s">
        <v>53</v>
      </c>
      <c r="D676" s="12">
        <v>91.0</v>
      </c>
      <c r="E676" s="12" t="s">
        <v>155</v>
      </c>
      <c r="F676" s="12">
        <v>1.4082733E7</v>
      </c>
      <c r="G676" s="12" t="s">
        <v>55</v>
      </c>
      <c r="H676" s="12">
        <v>2022.0</v>
      </c>
      <c r="J676" s="45"/>
      <c r="M676" s="16"/>
    </row>
    <row r="677" ht="12.75" customHeight="1">
      <c r="A677" s="12">
        <v>676.0</v>
      </c>
      <c r="B677" s="12">
        <v>32.0</v>
      </c>
      <c r="C677" s="12" t="s">
        <v>53</v>
      </c>
      <c r="D677" s="12">
        <v>92.0</v>
      </c>
      <c r="E677" s="12" t="s">
        <v>104</v>
      </c>
      <c r="F677" s="12">
        <v>4.12263668E8</v>
      </c>
      <c r="G677" s="12" t="s">
        <v>55</v>
      </c>
      <c r="H677" s="12">
        <v>2022.0</v>
      </c>
      <c r="J677" s="45"/>
      <c r="M677" s="16"/>
    </row>
    <row r="678" ht="12.75" customHeight="1">
      <c r="A678" s="12">
        <v>677.0</v>
      </c>
      <c r="B678" s="12">
        <v>32.0</v>
      </c>
      <c r="C678" s="12" t="s">
        <v>53</v>
      </c>
      <c r="D678" s="12">
        <v>93.0</v>
      </c>
      <c r="E678" s="12" t="s">
        <v>164</v>
      </c>
      <c r="F678" s="12">
        <v>1255240.0</v>
      </c>
      <c r="G678" s="12" t="s">
        <v>55</v>
      </c>
      <c r="H678" s="12">
        <v>2022.0</v>
      </c>
      <c r="J678" s="45"/>
      <c r="M678" s="16"/>
    </row>
    <row r="679" ht="12.75" customHeight="1">
      <c r="A679" s="12">
        <v>678.0</v>
      </c>
      <c r="B679" s="12">
        <v>32.0</v>
      </c>
      <c r="C679" s="12" t="s">
        <v>53</v>
      </c>
      <c r="D679" s="12">
        <v>94.0</v>
      </c>
      <c r="E679" s="12" t="s">
        <v>92</v>
      </c>
      <c r="F679" s="12">
        <v>7.42338729E8</v>
      </c>
      <c r="G679" s="12" t="s">
        <v>55</v>
      </c>
      <c r="H679" s="12">
        <v>2022.0</v>
      </c>
      <c r="J679" s="45"/>
      <c r="M679" s="16"/>
    </row>
    <row r="680" ht="12.75" customHeight="1">
      <c r="A680" s="12">
        <v>679.0</v>
      </c>
      <c r="B680" s="12">
        <v>32.0</v>
      </c>
      <c r="C680" s="12" t="s">
        <v>53</v>
      </c>
      <c r="D680" s="12">
        <v>95.0</v>
      </c>
      <c r="E680" s="12" t="s">
        <v>98</v>
      </c>
      <c r="F680" s="12">
        <v>5.00712331E8</v>
      </c>
      <c r="G680" s="12" t="s">
        <v>55</v>
      </c>
      <c r="H680" s="12">
        <v>2022.0</v>
      </c>
      <c r="J680" s="45"/>
      <c r="M680" s="16"/>
    </row>
    <row r="681" ht="12.75" customHeight="1">
      <c r="A681" s="12">
        <v>680.0</v>
      </c>
      <c r="B681" s="12">
        <v>32.0</v>
      </c>
      <c r="C681" s="12" t="s">
        <v>53</v>
      </c>
      <c r="D681" s="12">
        <v>96.0</v>
      </c>
      <c r="E681" s="12" t="s">
        <v>118</v>
      </c>
      <c r="F681" s="12">
        <v>2.73387476E8</v>
      </c>
      <c r="G681" s="12" t="s">
        <v>55</v>
      </c>
      <c r="H681" s="12">
        <v>2022.0</v>
      </c>
      <c r="J681" s="45"/>
      <c r="M681" s="16"/>
    </row>
    <row r="682" ht="12.75" customHeight="1">
      <c r="A682" s="12">
        <v>681.0</v>
      </c>
      <c r="B682" s="12">
        <v>32.0</v>
      </c>
      <c r="C682" s="12" t="s">
        <v>53</v>
      </c>
      <c r="D682" s="12">
        <v>97.0</v>
      </c>
      <c r="E682" s="12" t="s">
        <v>165</v>
      </c>
      <c r="F682" s="12">
        <v>213509.0</v>
      </c>
      <c r="G682" s="12" t="s">
        <v>55</v>
      </c>
      <c r="H682" s="12">
        <v>2022.0</v>
      </c>
      <c r="J682" s="45"/>
      <c r="M682" s="16"/>
    </row>
    <row r="683" ht="12.75" customHeight="1">
      <c r="A683" s="12">
        <v>682.0</v>
      </c>
      <c r="B683" s="12">
        <v>32.0</v>
      </c>
      <c r="C683" s="12" t="s">
        <v>53</v>
      </c>
      <c r="D683" s="12">
        <v>98.0</v>
      </c>
      <c r="E683" s="12" t="s">
        <v>167</v>
      </c>
      <c r="F683" s="12">
        <v>4893.0</v>
      </c>
      <c r="G683" s="12" t="s">
        <v>55</v>
      </c>
      <c r="H683" s="12">
        <v>2022.0</v>
      </c>
      <c r="J683" s="45"/>
      <c r="M683" s="16"/>
    </row>
    <row r="684" ht="12.75" customHeight="1">
      <c r="A684" s="12">
        <v>683.0</v>
      </c>
      <c r="B684" s="12">
        <v>32.0</v>
      </c>
      <c r="C684" s="12" t="s">
        <v>53</v>
      </c>
      <c r="D684" s="12">
        <v>99.0</v>
      </c>
      <c r="E684" s="12" t="s">
        <v>157</v>
      </c>
      <c r="F684" s="12">
        <v>3235058.0</v>
      </c>
      <c r="G684" s="12" t="s">
        <v>55</v>
      </c>
      <c r="H684" s="12">
        <v>2022.0</v>
      </c>
      <c r="J684" s="45"/>
      <c r="M684" s="16"/>
    </row>
  </sheetData>
  <mergeCells count="4">
    <mergeCell ref="AG12:AK12"/>
    <mergeCell ref="AG16:AG17"/>
    <mergeCell ref="AH16:AI16"/>
    <mergeCell ref="AJ16:AK16"/>
  </mergeCells>
  <conditionalFormatting sqref="AI18:AI21">
    <cfRule type="colorScale" priority="1">
      <colorScale>
        <cfvo type="min"/>
        <cfvo type="max"/>
        <color rgb="FFFCFCFF"/>
        <color rgb="FF63BE7B"/>
      </colorScale>
    </cfRule>
  </conditionalFormatting>
  <conditionalFormatting sqref="AK18:AK21">
    <cfRule type="colorScale" priority="2">
      <colorScale>
        <cfvo type="min"/>
        <cfvo type="max"/>
        <color rgb="FFFCFCFF"/>
        <color rgb="FF63BE7B"/>
      </colorScale>
    </cfRule>
  </conditionalFormatting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0.88"/>
    <col customWidth="1" min="2" max="2" width="17.75"/>
    <col customWidth="1" min="3" max="3" width="11.75"/>
    <col customWidth="1" min="4" max="4" width="17.75"/>
    <col customWidth="1" min="5" max="5" width="19.13"/>
    <col customWidth="1" min="6" max="6" width="11.38"/>
  </cols>
  <sheetData>
    <row r="1" ht="12.75" customHeight="1">
      <c r="D1" s="80" t="s">
        <v>169</v>
      </c>
    </row>
    <row r="2" ht="12.75" customHeight="1">
      <c r="A2" s="81" t="s">
        <v>170</v>
      </c>
      <c r="D2" s="4" t="s">
        <v>171</v>
      </c>
      <c r="E2" s="12" t="s">
        <v>172</v>
      </c>
    </row>
    <row r="3" ht="12.75" customHeight="1">
      <c r="A3" s="4" t="s">
        <v>173</v>
      </c>
    </row>
    <row r="4" ht="12.75" customHeight="1">
      <c r="A4" s="4" t="s">
        <v>174</v>
      </c>
    </row>
    <row r="5" ht="12.75" customHeight="1">
      <c r="A5" s="4" t="s">
        <v>175</v>
      </c>
    </row>
    <row r="6" ht="12.75" customHeight="1">
      <c r="A6" s="81" t="s">
        <v>176</v>
      </c>
    </row>
    <row r="7" ht="12.75" customHeight="1">
      <c r="A7" s="81" t="s">
        <v>177</v>
      </c>
    </row>
    <row r="8" ht="12.75" customHeight="1"/>
    <row r="9" ht="12.75" customHeight="1"/>
    <row r="10" ht="12.75" customHeight="1">
      <c r="A10" s="80" t="s">
        <v>178</v>
      </c>
    </row>
    <row r="11" ht="12.75" customHeight="1">
      <c r="A11" s="4" t="s">
        <v>179</v>
      </c>
    </row>
    <row r="12" ht="12.75" customHeight="1">
      <c r="A12" s="82" t="s">
        <v>6</v>
      </c>
      <c r="B12" s="83">
        <v>2297200.860299955</v>
      </c>
    </row>
    <row r="13" ht="12.75" customHeight="1">
      <c r="A13" s="82" t="s">
        <v>180</v>
      </c>
      <c r="B13" s="83">
        <v>286397.0217000013</v>
      </c>
    </row>
    <row r="14" ht="12.75" customHeight="1">
      <c r="A14" s="82" t="s">
        <v>181</v>
      </c>
      <c r="B14" s="16">
        <v>37873.0</v>
      </c>
    </row>
    <row r="15" ht="12.75" customHeight="1">
      <c r="A15" s="82" t="s">
        <v>182</v>
      </c>
      <c r="B15" s="56">
        <v>0.12467217240315906</v>
      </c>
    </row>
    <row r="16" ht="12.75" customHeight="1"/>
    <row r="17" ht="12.75" customHeight="1"/>
    <row r="18" ht="12.75" customHeight="1">
      <c r="A18" s="80" t="s">
        <v>183</v>
      </c>
    </row>
    <row r="19" ht="12.75" customHeight="1">
      <c r="A19" s="4" t="s">
        <v>184</v>
      </c>
      <c r="B19" s="12" t="s">
        <v>34</v>
      </c>
    </row>
    <row r="20" ht="12.75" customHeight="1">
      <c r="A20" s="84">
        <v>41642.0</v>
      </c>
      <c r="B20" s="16">
        <v>16.448</v>
      </c>
    </row>
    <row r="21" ht="12.75" customHeight="1">
      <c r="A21" s="84">
        <v>41643.0</v>
      </c>
      <c r="B21" s="16">
        <v>288.06</v>
      </c>
    </row>
    <row r="22" ht="12.75" customHeight="1">
      <c r="A22" s="84">
        <v>41644.0</v>
      </c>
      <c r="B22" s="16">
        <v>19.536</v>
      </c>
    </row>
    <row r="23" ht="12.75" customHeight="1">
      <c r="A23" s="84">
        <v>41645.0</v>
      </c>
      <c r="B23" s="16">
        <v>4407.1</v>
      </c>
    </row>
    <row r="24" ht="12.75" customHeight="1">
      <c r="A24" s="84">
        <v>41646.0</v>
      </c>
      <c r="B24" s="16">
        <v>87.15799999999999</v>
      </c>
    </row>
    <row r="25" ht="12.75" customHeight="1">
      <c r="A25" s="84">
        <v>41648.0</v>
      </c>
      <c r="B25" s="16">
        <v>40.544</v>
      </c>
    </row>
    <row r="26" ht="12.75" customHeight="1">
      <c r="A26" s="84">
        <v>41649.0</v>
      </c>
      <c r="B26" s="16">
        <v>54.83</v>
      </c>
    </row>
    <row r="27" ht="12.75" customHeight="1">
      <c r="A27" s="84">
        <v>41650.0</v>
      </c>
      <c r="B27" s="16">
        <v>9.94</v>
      </c>
    </row>
    <row r="28" ht="12.75" customHeight="1">
      <c r="A28" s="84">
        <v>41652.0</v>
      </c>
      <c r="B28" s="16">
        <v>3553.795</v>
      </c>
    </row>
    <row r="29" ht="12.75" customHeight="1">
      <c r="A29" s="84">
        <v>41653.0</v>
      </c>
      <c r="B29" s="16">
        <v>61.96</v>
      </c>
    </row>
    <row r="30" ht="12.75" customHeight="1">
      <c r="A30" s="84">
        <v>41654.0</v>
      </c>
      <c r="B30" s="16">
        <v>149.95</v>
      </c>
    </row>
    <row r="31" ht="12.75" customHeight="1">
      <c r="A31" s="84">
        <v>41655.0</v>
      </c>
      <c r="B31" s="16">
        <v>299.964</v>
      </c>
    </row>
    <row r="32" ht="12.75" customHeight="1">
      <c r="A32" s="84">
        <v>41657.0</v>
      </c>
      <c r="B32" s="16">
        <v>64.864</v>
      </c>
    </row>
    <row r="33" ht="12.75" customHeight="1">
      <c r="A33" s="84">
        <v>41658.0</v>
      </c>
      <c r="B33" s="16">
        <v>378.594</v>
      </c>
    </row>
    <row r="34" ht="12.75" customHeight="1">
      <c r="A34" s="84">
        <v>41659.0</v>
      </c>
      <c r="B34" s="16">
        <v>2673.87</v>
      </c>
    </row>
    <row r="35" ht="12.75" customHeight="1">
      <c r="A35" s="84">
        <v>41660.0</v>
      </c>
      <c r="B35" s="16">
        <v>25.248</v>
      </c>
    </row>
    <row r="36" ht="12.75" customHeight="1">
      <c r="A36" s="84">
        <v>41662.0</v>
      </c>
      <c r="B36" s="16">
        <v>46.019999999999996</v>
      </c>
    </row>
    <row r="37" ht="12.75" customHeight="1">
      <c r="A37" s="84">
        <v>41665.0</v>
      </c>
      <c r="B37" s="16">
        <v>1097.25</v>
      </c>
    </row>
    <row r="38" ht="12.75" customHeight="1">
      <c r="A38" s="80" t="s">
        <v>185</v>
      </c>
    </row>
    <row r="39" ht="12.75" customHeight="1">
      <c r="A39" s="4" t="s">
        <v>184</v>
      </c>
      <c r="B39" s="12" t="s">
        <v>34</v>
      </c>
    </row>
    <row r="40" ht="12.75" customHeight="1">
      <c r="A40" s="82" t="s">
        <v>11</v>
      </c>
      <c r="B40" s="16">
        <v>1161401.3449999888</v>
      </c>
    </row>
    <row r="41" ht="12.75" customHeight="1">
      <c r="A41" s="82" t="s">
        <v>29</v>
      </c>
      <c r="B41" s="16">
        <v>706146.3668000001</v>
      </c>
    </row>
    <row r="42" ht="12.75" customHeight="1">
      <c r="A42" s="82" t="s">
        <v>30</v>
      </c>
      <c r="B42" s="16">
        <v>429653.1485000003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>
      <c r="A58" s="80" t="s">
        <v>186</v>
      </c>
    </row>
    <row r="59" ht="12.75" customHeight="1">
      <c r="A59" s="4" t="s">
        <v>184</v>
      </c>
      <c r="B59" s="12" t="s">
        <v>34</v>
      </c>
    </row>
    <row r="60" ht="12.75" customHeight="1">
      <c r="A60" s="82" t="s">
        <v>187</v>
      </c>
      <c r="B60" s="16">
        <v>17030.311999999998</v>
      </c>
    </row>
    <row r="61" ht="12.75" customHeight="1">
      <c r="A61" s="82" t="s">
        <v>188</v>
      </c>
      <c r="B61" s="16">
        <v>17965.068</v>
      </c>
    </row>
    <row r="62" ht="12.75" customHeight="1">
      <c r="A62" s="82" t="s">
        <v>189</v>
      </c>
      <c r="B62" s="16">
        <v>18374.895</v>
      </c>
    </row>
    <row r="63" ht="12.75" customHeight="1">
      <c r="A63" s="82" t="s">
        <v>190</v>
      </c>
      <c r="B63" s="16">
        <v>18839.686</v>
      </c>
    </row>
    <row r="64" ht="12.75" customHeight="1">
      <c r="A64" s="82" t="s">
        <v>191</v>
      </c>
      <c r="B64" s="16">
        <v>19024.5</v>
      </c>
    </row>
    <row r="65" ht="12.75" customHeight="1">
      <c r="A65" s="82" t="s">
        <v>192</v>
      </c>
      <c r="B65" s="16">
        <v>19823.479000000003</v>
      </c>
    </row>
    <row r="66" ht="12.75" customHeight="1">
      <c r="A66" s="82" t="s">
        <v>193</v>
      </c>
      <c r="B66" s="16">
        <v>21870.576</v>
      </c>
    </row>
    <row r="67" ht="12.75" customHeight="1">
      <c r="A67" s="82" t="s">
        <v>194</v>
      </c>
      <c r="B67" s="16">
        <v>22638.48</v>
      </c>
    </row>
    <row r="68" ht="12.75" customHeight="1">
      <c r="A68" s="82" t="s">
        <v>195</v>
      </c>
      <c r="B68" s="16">
        <v>27453.384</v>
      </c>
    </row>
    <row r="69" ht="12.75" customHeight="1">
      <c r="A69" s="82" t="s">
        <v>196</v>
      </c>
      <c r="B69" s="16">
        <v>61599.824</v>
      </c>
    </row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>
      <c r="A80" s="80" t="s">
        <v>197</v>
      </c>
    </row>
    <row r="81" ht="12.75" customHeight="1">
      <c r="A81" s="4" t="s">
        <v>184</v>
      </c>
      <c r="B81" s="12" t="s">
        <v>34</v>
      </c>
      <c r="C81" s="12" t="s">
        <v>198</v>
      </c>
      <c r="D81" s="12" t="s">
        <v>199</v>
      </c>
    </row>
    <row r="82" ht="12.75" customHeight="1">
      <c r="A82" s="82" t="s">
        <v>200</v>
      </c>
      <c r="B82" s="16">
        <v>125242.4411</v>
      </c>
      <c r="C82" s="16">
        <v>-885.1758999999997</v>
      </c>
      <c r="D82" s="16">
        <v>363.0</v>
      </c>
    </row>
    <row r="83" ht="12.75" customHeight="1">
      <c r="A83" s="82" t="s">
        <v>201</v>
      </c>
      <c r="B83" s="16">
        <v>9070.944000000001</v>
      </c>
      <c r="C83" s="16">
        <v>773.2607999999999</v>
      </c>
      <c r="D83" s="16">
        <v>31.0</v>
      </c>
    </row>
    <row r="84" ht="12.75" customHeight="1">
      <c r="A84" s="82" t="s">
        <v>202</v>
      </c>
      <c r="B84" s="16">
        <v>9544.725</v>
      </c>
      <c r="C84" s="16">
        <v>-1934.3975999999998</v>
      </c>
      <c r="D84" s="16">
        <v>33.0</v>
      </c>
    </row>
    <row r="85" ht="12.75" customHeight="1">
      <c r="A85" s="82" t="s">
        <v>203</v>
      </c>
      <c r="B85" s="16">
        <v>9917.64</v>
      </c>
      <c r="C85" s="16">
        <v>-2876.1156</v>
      </c>
      <c r="D85" s="16">
        <v>27.0</v>
      </c>
    </row>
    <row r="86" ht="12.75" customHeight="1">
      <c r="A86" s="82" t="s">
        <v>204</v>
      </c>
      <c r="B86" s="16">
        <v>10637.527999999998</v>
      </c>
      <c r="C86" s="16">
        <v>1927.442</v>
      </c>
      <c r="D86" s="16">
        <v>51.0</v>
      </c>
    </row>
    <row r="87" ht="12.75" customHeight="1">
      <c r="A87" s="82" t="s">
        <v>205</v>
      </c>
      <c r="B87" s="16">
        <v>11046.609</v>
      </c>
      <c r="C87" s="16">
        <v>90.17640000000002</v>
      </c>
      <c r="D87" s="16">
        <v>27.0</v>
      </c>
    </row>
    <row r="88" ht="12.75" customHeight="1">
      <c r="A88" s="82" t="s">
        <v>206</v>
      </c>
      <c r="B88" s="16">
        <v>11572.78</v>
      </c>
      <c r="C88" s="16">
        <v>1179.3740000000003</v>
      </c>
      <c r="D88" s="16">
        <v>53.0</v>
      </c>
    </row>
    <row r="89" ht="12.75" customHeight="1">
      <c r="A89" s="82" t="s">
        <v>207</v>
      </c>
      <c r="B89" s="16">
        <v>12975.382</v>
      </c>
      <c r="C89" s="16">
        <v>951.862</v>
      </c>
      <c r="D89" s="16">
        <v>32.0</v>
      </c>
    </row>
    <row r="90" ht="12.75" customHeight="1">
      <c r="A90" s="82" t="s">
        <v>208</v>
      </c>
      <c r="B90" s="16">
        <v>12995.291500000001</v>
      </c>
      <c r="C90" s="16">
        <v>-327.2331</v>
      </c>
      <c r="D90" s="16">
        <v>46.0</v>
      </c>
    </row>
    <row r="91" ht="12.75" customHeight="1">
      <c r="A91" s="82" t="s">
        <v>209</v>
      </c>
      <c r="B91" s="16">
        <v>15610.9656</v>
      </c>
      <c r="C91" s="16">
        <v>-669.5448000000004</v>
      </c>
      <c r="D91" s="16">
        <v>24.0</v>
      </c>
    </row>
    <row r="92" ht="12.75" customHeight="1">
      <c r="A92" s="82" t="s">
        <v>193</v>
      </c>
      <c r="B92" s="16">
        <v>21870.576</v>
      </c>
      <c r="C92" s="16">
        <v>5.684341886080802E-14</v>
      </c>
      <c r="D92" s="16">
        <v>39.0</v>
      </c>
    </row>
    <row r="93" ht="12.75" customHeight="1">
      <c r="A93" s="82" t="s">
        <v>210</v>
      </c>
      <c r="B93" s="16">
        <v>165689.159</v>
      </c>
      <c r="C93" s="16">
        <v>15905.369799999997</v>
      </c>
      <c r="D93" s="16">
        <v>319.0</v>
      </c>
    </row>
    <row r="94" ht="12.75" customHeight="1">
      <c r="A94" s="82" t="s">
        <v>211</v>
      </c>
      <c r="B94" s="16">
        <v>9630.856</v>
      </c>
      <c r="C94" s="16">
        <v>429.7882</v>
      </c>
      <c r="D94" s="16">
        <v>47.0</v>
      </c>
    </row>
    <row r="95" ht="12.75" customHeight="1">
      <c r="A95" s="82" t="s">
        <v>212</v>
      </c>
      <c r="B95" s="16">
        <v>10925.004</v>
      </c>
      <c r="C95" s="16">
        <v>1575.1097999999997</v>
      </c>
      <c r="D95" s="16">
        <v>43.0</v>
      </c>
    </row>
    <row r="96" ht="12.75" customHeight="1">
      <c r="A96" s="82" t="s">
        <v>213</v>
      </c>
      <c r="B96" s="16">
        <v>11304.439999999999</v>
      </c>
      <c r="C96" s="16">
        <v>3247.0199999999995</v>
      </c>
      <c r="D96" s="16">
        <v>40.0</v>
      </c>
    </row>
    <row r="97" ht="12.75" customHeight="1">
      <c r="A97" s="82" t="s">
        <v>214</v>
      </c>
      <c r="B97" s="16">
        <v>15875.916000000001</v>
      </c>
      <c r="C97" s="16">
        <v>3345.2823</v>
      </c>
      <c r="D97" s="16">
        <v>13.0</v>
      </c>
    </row>
    <row r="98" ht="12.75" customHeight="1">
      <c r="A98" s="82" t="s">
        <v>215</v>
      </c>
      <c r="B98" s="16">
        <v>16656.199999999997</v>
      </c>
      <c r="C98" s="16">
        <v>-1299.1836</v>
      </c>
      <c r="D98" s="16">
        <v>22.0</v>
      </c>
    </row>
    <row r="99" ht="12.75" customHeight="1">
      <c r="A99" s="82" t="s">
        <v>187</v>
      </c>
      <c r="B99" s="16">
        <v>17030.311999999998</v>
      </c>
      <c r="C99" s="16">
        <v>-262.00480000000005</v>
      </c>
      <c r="D99" s="16">
        <v>11.0</v>
      </c>
    </row>
    <row r="100" ht="12.75" customHeight="1">
      <c r="A100" s="82" t="s">
        <v>188</v>
      </c>
      <c r="B100" s="16">
        <v>17965.068</v>
      </c>
      <c r="C100" s="16">
        <v>-1878.1662000000003</v>
      </c>
      <c r="D100" s="16">
        <v>27.0</v>
      </c>
    </row>
    <row r="101" ht="12.75" customHeight="1">
      <c r="A101" s="82" t="s">
        <v>191</v>
      </c>
      <c r="B101" s="16">
        <v>19024.5</v>
      </c>
      <c r="C101" s="16">
        <v>760.9799999999996</v>
      </c>
      <c r="D101" s="16">
        <v>48.0</v>
      </c>
    </row>
    <row r="102" ht="12.75" customHeight="1">
      <c r="A102" s="82" t="s">
        <v>192</v>
      </c>
      <c r="B102" s="16">
        <v>19823.479000000003</v>
      </c>
      <c r="C102" s="16">
        <v>2233.5051000000003</v>
      </c>
      <c r="D102" s="16">
        <v>37.0</v>
      </c>
    </row>
    <row r="103" ht="12.75" customHeight="1">
      <c r="A103" s="82" t="s">
        <v>195</v>
      </c>
      <c r="B103" s="16">
        <v>27453.384</v>
      </c>
      <c r="C103" s="16">
        <v>7753.039</v>
      </c>
      <c r="D103" s="16">
        <v>31.0</v>
      </c>
    </row>
    <row r="104" ht="12.75" customHeight="1">
      <c r="A104" s="82" t="s">
        <v>216</v>
      </c>
      <c r="B104" s="16">
        <v>202242.741</v>
      </c>
      <c r="C104" s="16">
        <v>32721.007500000014</v>
      </c>
      <c r="D104" s="16">
        <v>196.0</v>
      </c>
    </row>
    <row r="105" ht="12.75" customHeight="1">
      <c r="A105" s="82" t="s">
        <v>217</v>
      </c>
      <c r="B105" s="16">
        <v>11099.963</v>
      </c>
      <c r="C105" s="16">
        <v>-8879.9704</v>
      </c>
      <c r="D105" s="16">
        <v>9.0</v>
      </c>
    </row>
    <row r="106" ht="12.75" customHeight="1">
      <c r="A106" s="82" t="s">
        <v>218</v>
      </c>
      <c r="B106" s="16">
        <v>11619.833999999999</v>
      </c>
      <c r="C106" s="16">
        <v>4570.9347</v>
      </c>
      <c r="D106" s="16">
        <v>19.0</v>
      </c>
    </row>
    <row r="107" ht="12.75" customHeight="1">
      <c r="A107" s="82" t="s">
        <v>219</v>
      </c>
      <c r="B107" s="16">
        <v>12996.600000000002</v>
      </c>
      <c r="C107" s="16">
        <v>1611.5784</v>
      </c>
      <c r="D107" s="16">
        <v>24.0</v>
      </c>
    </row>
    <row r="108" ht="12.75" customHeight="1">
      <c r="A108" s="82" t="s">
        <v>220</v>
      </c>
      <c r="B108" s="16">
        <v>13943.668000000001</v>
      </c>
      <c r="C108" s="16">
        <v>1822.7566000000002</v>
      </c>
      <c r="D108" s="16">
        <v>39.0</v>
      </c>
    </row>
    <row r="109" ht="12.75" customHeight="1">
      <c r="A109" s="82" t="s">
        <v>221</v>
      </c>
      <c r="B109" s="16">
        <v>14299.89</v>
      </c>
      <c r="C109" s="16">
        <v>3717.9714000000004</v>
      </c>
      <c r="D109" s="16">
        <v>11.0</v>
      </c>
    </row>
    <row r="110" ht="12.75" customHeight="1">
      <c r="A110" s="82" t="s">
        <v>222</v>
      </c>
      <c r="B110" s="16">
        <v>16829.901</v>
      </c>
      <c r="C110" s="16">
        <v>-4589.973</v>
      </c>
      <c r="D110" s="16">
        <v>18.0</v>
      </c>
    </row>
    <row r="111" ht="12.75" customHeight="1">
      <c r="A111" s="82" t="s">
        <v>189</v>
      </c>
      <c r="B111" s="16">
        <v>18374.895</v>
      </c>
      <c r="C111" s="16">
        <v>4094.9766</v>
      </c>
      <c r="D111" s="16">
        <v>12.0</v>
      </c>
    </row>
    <row r="112" ht="12.75" customHeight="1">
      <c r="A112" s="82" t="s">
        <v>190</v>
      </c>
      <c r="B112" s="16">
        <v>18839.686</v>
      </c>
      <c r="C112" s="16">
        <v>6983.8836</v>
      </c>
      <c r="D112" s="16">
        <v>38.0</v>
      </c>
    </row>
    <row r="113" ht="12.75" customHeight="1">
      <c r="A113" s="82" t="s">
        <v>194</v>
      </c>
      <c r="B113" s="16">
        <v>22638.48</v>
      </c>
      <c r="C113" s="16">
        <v>-1811.0784</v>
      </c>
      <c r="D113" s="16">
        <v>6.0</v>
      </c>
    </row>
    <row r="114" ht="12.75" customHeight="1">
      <c r="A114" s="82" t="s">
        <v>196</v>
      </c>
      <c r="B114" s="16">
        <v>61599.824</v>
      </c>
      <c r="C114" s="16">
        <v>25199.928000000004</v>
      </c>
      <c r="D114" s="16">
        <v>20.0</v>
      </c>
    </row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2024-11-26T04:50:57Z</dcterms:created>
</cp:coreProperties>
</file>